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jcubillo_imprenta_go_cr/Documents/Documents/Documents/Prensa/Documentos 2023/Documentos Sitio Web/"/>
    </mc:Choice>
  </mc:AlternateContent>
  <xr:revisionPtr revIDLastSave="0" documentId="13_ncr:1_{3E0080A9-138F-4D9D-BEBF-C0A21E252B83}" xr6:coauthVersionLast="47" xr6:coauthVersionMax="47" xr10:uidLastSave="{00000000-0000-0000-0000-000000000000}"/>
  <bookViews>
    <workbookView xWindow="-120" yWindow="-120" windowWidth="24240" windowHeight="13140" firstSheet="1" activeTab="1" xr2:uid="{A5299443-BEEE-44D4-A659-942DBD7765A4}"/>
  </bookViews>
  <sheets>
    <sheet name="Hoja4" sheetId="5" state="hidden" r:id="rId1"/>
    <sheet name="Hoja5" sheetId="3" r:id="rId2"/>
  </sheets>
  <definedNames>
    <definedName name="_xlnm._FilterDatabase" localSheetId="0" hidden="1">Hoja4!$B$1:$L$113</definedName>
    <definedName name="_xlnm._FilterDatabase" localSheetId="1" hidden="1">Hoja5!$A$4:$G$248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48" i="3"/>
  <c r="F56" i="3"/>
  <c r="F62" i="3"/>
  <c r="F66" i="3"/>
  <c r="F84" i="3" l="1"/>
  <c r="F106" i="3"/>
  <c r="F128" i="3"/>
  <c r="F132" i="3"/>
  <c r="F127" i="3" s="1"/>
  <c r="F136" i="3"/>
  <c r="F155" i="3"/>
  <c r="F183" i="3"/>
  <c r="F202" i="3"/>
  <c r="F214" i="3"/>
  <c r="F221" i="3"/>
  <c r="F9" i="3" l="1"/>
  <c r="F8" i="3" s="1"/>
  <c r="B260" i="5" l="1"/>
  <c r="B230" i="5"/>
  <c r="B163" i="5"/>
  <c r="I163" i="5"/>
  <c r="B152" i="5"/>
  <c r="D151" i="5"/>
  <c r="D163" i="5"/>
  <c r="C154" i="5"/>
  <c r="E153" i="5"/>
  <c r="C199" i="5" l="1"/>
  <c r="D199" i="5"/>
  <c r="E199" i="5"/>
  <c r="I176" i="5"/>
  <c r="E163" i="5"/>
  <c r="F242" i="3"/>
  <c r="I173" i="5"/>
  <c r="B277" i="5"/>
  <c r="B262" i="5"/>
  <c r="B247" i="5"/>
  <c r="B233" i="5"/>
  <c r="I161" i="5"/>
  <c r="C163" i="5"/>
  <c r="L109" i="5"/>
  <c r="J32" i="5"/>
  <c r="I108" i="5"/>
  <c r="I105" i="5"/>
  <c r="K108" i="5"/>
  <c r="J108" i="5"/>
  <c r="K106" i="5"/>
  <c r="F198" i="3"/>
  <c r="F102" i="3"/>
  <c r="K113" i="5" l="1"/>
  <c r="I159" i="5"/>
  <c r="F178" i="3" l="1"/>
  <c r="F141" i="3"/>
  <c r="F75" i="3"/>
  <c r="F65" i="3" s="1"/>
  <c r="F37" i="3" l="1"/>
  <c r="F122" i="3" l="1"/>
  <c r="F150" i="3"/>
  <c r="F171" i="3"/>
  <c r="F98" i="3"/>
  <c r="F241" i="3" l="1"/>
  <c r="F236" i="3"/>
  <c r="F235" i="3" s="1"/>
  <c r="F231" i="3"/>
  <c r="F227" i="3"/>
  <c r="F209" i="3"/>
  <c r="F201" i="3" s="1"/>
  <c r="F197" i="3"/>
  <c r="F182" i="3"/>
  <c r="F174" i="3"/>
  <c r="F165" i="3"/>
  <c r="F162" i="3"/>
  <c r="F159" i="3"/>
  <c r="F144" i="3"/>
  <c r="F93" i="3"/>
  <c r="F79" i="3"/>
  <c r="F44" i="3"/>
  <c r="F40" i="3" s="1"/>
  <c r="F41" i="3"/>
  <c r="F34" i="3"/>
  <c r="F29" i="3"/>
  <c r="F23" i="3"/>
  <c r="F28" i="3" l="1"/>
  <c r="F13" i="3"/>
  <c r="F135" i="3"/>
  <c r="F78" i="3"/>
  <c r="F154" i="3"/>
  <c r="F248" i="3" l="1"/>
  <c r="F252" i="3" s="1"/>
  <c r="I179" i="5" l="1"/>
  <c r="C15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tc={41A256A8-5390-4E8B-8075-8D7D91FB36E9}</author>
    <author>Rudy Villalobos</author>
    <author>tc={29DA0232-3229-4941-996C-403A9B2EEF96}</author>
  </authors>
  <commentList>
    <comment ref="D8" authorId="0" shapeId="0" xr:uid="{41A256A8-5390-4E8B-8075-8D7D91FB36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Prórroga x 12 mil dólares con el tipo de cambio x 640 cls: ¢7.680.000</t>
      </text>
    </comment>
    <comment ref="K10" authorId="1" shapeId="0" xr:uid="{4F36DCE0-39A6-4DA4-B665-CE990333ED84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AMPLIAR EN UN 50% LA CONTRATACIÓN N° 2019LA-000001-0007900001 x la suma de ¢2.047.648,77
Primera prórroga</t>
        </r>
      </text>
    </comment>
    <comment ref="B15" authorId="1" shapeId="0" xr:uid="{24441C3E-BB50-4736-A5A4-5B73884A2FFE}">
      <text>
        <r>
          <rPr>
            <b/>
            <sz val="9"/>
            <color indexed="81"/>
            <rFont val="Tahoma"/>
            <charset val="1"/>
          </rPr>
          <t>Rudy Villalobos: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2"/>
            <color indexed="81"/>
            <rFont val="Tahoma"/>
            <family val="2"/>
          </rPr>
          <t>Al 28/04/2022 se han gastado ¢180.000</t>
        </r>
      </text>
    </comment>
    <comment ref="B16" authorId="1" shapeId="0" xr:uid="{1D184717-3FDD-4B63-B955-75FD6B1352F6}">
      <text>
        <r>
          <rPr>
            <b/>
            <sz val="9"/>
            <color indexed="81"/>
            <rFont val="Tahoma"/>
            <charset val="1"/>
          </rPr>
          <t>Rudy Villalobos: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2"/>
            <color indexed="81"/>
            <rFont val="Tahoma"/>
            <family val="2"/>
          </rPr>
          <t>Al 28/04/2022 se han gastado ¢180.000</t>
        </r>
      </text>
    </comment>
    <comment ref="D60" authorId="1" shapeId="0" xr:uid="{E59020E6-5101-4A3B-92DB-D2CFA76C5A15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Monto aplicado a la prórroga x 10 mills</t>
        </r>
      </text>
    </comment>
    <comment ref="C69" authorId="2" shapeId="0" xr:uid="{29DA0232-3229-4941-996C-403A9B2EEF9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CONVENIO MARCO
Respuesta:
    Monto a ejecutar ¢493.567,69</t>
      </text>
    </comment>
    <comment ref="K112" authorId="1" shapeId="0" xr:uid="{0234F1F3-0B8D-41BE-94E5-A286C7379ED0}">
      <text>
        <r>
          <rPr>
            <b/>
            <sz val="9"/>
            <color indexed="81"/>
            <rFont val="Tahoma"/>
            <charset val="1"/>
          </rPr>
          <t>Rudy Villalobos:</t>
        </r>
        <r>
          <rPr>
            <sz val="9"/>
            <color indexed="81"/>
            <rFont val="Tahoma"/>
            <charset val="1"/>
          </rPr>
          <t xml:space="preserve">
De acuerdo a la sumatoria existe un más menos. A que me refiere que por el movimiento de presupuestos integré este momonto que debo descartar de algún lugar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Villalobos</author>
  </authors>
  <commentList>
    <comment ref="G138" authorId="0" shapeId="0" xr:uid="{1F17FDC2-5A6F-4533-BD47-5E6F9F91252D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Compra de suministros, aceites y herramientas varias de artes gráficas para las unidades deDobladoras, Litografía, Encuadernación y Formación de Folletos</t>
        </r>
      </text>
    </comment>
  </commentList>
</comments>
</file>

<file path=xl/sharedStrings.xml><?xml version="1.0" encoding="utf-8"?>
<sst xmlns="http://schemas.openxmlformats.org/spreadsheetml/2006/main" count="845" uniqueCount="314">
  <si>
    <t>IMPRENTA NACIONAL</t>
  </si>
  <si>
    <t>PROVEEDURIA INSTITUCIONAL</t>
  </si>
  <si>
    <t>Ministerio</t>
  </si>
  <si>
    <t>Código</t>
  </si>
  <si>
    <t>Descripción-Genérica</t>
  </si>
  <si>
    <t>Período de inicio de la compra</t>
  </si>
  <si>
    <t>Monto</t>
  </si>
  <si>
    <t>Departamento</t>
  </si>
  <si>
    <t xml:space="preserve"> Trimestre</t>
  </si>
  <si>
    <t>SERVICIOS</t>
  </si>
  <si>
    <t>1.1.1.1.782.203</t>
  </si>
  <si>
    <t>1.01.03</t>
  </si>
  <si>
    <t>Alquiler de equipo de cómputo</t>
  </si>
  <si>
    <t>Contrato de Alquiler (Leasing y renting) de Equipo de Cómputo, Impresoras, Scanners y Seguridad</t>
  </si>
  <si>
    <t>1 y 2</t>
  </si>
  <si>
    <t>I, II, III, IV</t>
  </si>
  <si>
    <t>Informática</t>
  </si>
  <si>
    <t>Contrato de Servicios por renting para renovación de tecnologías del Datacenter</t>
  </si>
  <si>
    <t>1.02.04</t>
  </si>
  <si>
    <t>Servicio de telecomunicaciones</t>
  </si>
  <si>
    <t>Contrato primera línea de Acceso a Internet banda ancha</t>
  </si>
  <si>
    <t>Contrato de segunda línea internet banda ancha</t>
  </si>
  <si>
    <t>Contrato de servicio líneas en oficina del Registro Nacional</t>
  </si>
  <si>
    <t>Continuidad  de Planes Telefónicos</t>
  </si>
  <si>
    <t>I</t>
  </si>
  <si>
    <t>Servicios Generales</t>
  </si>
  <si>
    <t>Pago de Celulares</t>
  </si>
  <si>
    <t>Continuidad al Sistema de Mensajería de Texto</t>
  </si>
  <si>
    <t>Servicios Telefónicos</t>
  </si>
  <si>
    <t>1.02.99</t>
  </si>
  <si>
    <t>Otros servicios básicos</t>
  </si>
  <si>
    <t>Planificación</t>
  </si>
  <si>
    <t>Recolección de residuos peligrosos</t>
  </si>
  <si>
    <t>2</t>
  </si>
  <si>
    <t>Recolección de desechos bioinfecciosos</t>
  </si>
  <si>
    <t>Consultorio Médico</t>
  </si>
  <si>
    <t>1.03.03</t>
  </si>
  <si>
    <t>Impresión, Encuadernación y otros</t>
  </si>
  <si>
    <t xml:space="preserve"> </t>
  </si>
  <si>
    <t>Para continuidad del negocio (Servicios de Impresión) en caso de emergencia</t>
  </si>
  <si>
    <t>Post-Prensa</t>
  </si>
  <si>
    <t>.</t>
  </si>
  <si>
    <t>1.03.06</t>
  </si>
  <si>
    <t>Comisiones y gastos p/serv. Financ. y com.</t>
  </si>
  <si>
    <t>Comisiones</t>
  </si>
  <si>
    <t>Contabilidad y Presupuesto</t>
  </si>
  <si>
    <t>1.03.07</t>
  </si>
  <si>
    <t>Servicio de Tecnologías de información</t>
  </si>
  <si>
    <t>1.04.01</t>
  </si>
  <si>
    <t>Servicios médicos y de laboratorio</t>
  </si>
  <si>
    <t>Dirección de Producción</t>
  </si>
  <si>
    <t>1,04,03</t>
  </si>
  <si>
    <t>Servicios de ingeniería</t>
  </si>
  <si>
    <t>II, III</t>
  </si>
  <si>
    <t>Salud Ocupacional</t>
  </si>
  <si>
    <t>1.04.06</t>
  </si>
  <si>
    <t>Servicios generales</t>
  </si>
  <si>
    <t>Servicio de Vigilancia</t>
  </si>
  <si>
    <t>Aseo y Limpieza</t>
  </si>
  <si>
    <t>Afilado de Cuchillas</t>
  </si>
  <si>
    <t>Limpieza de tanques de aguas químicas</t>
  </si>
  <si>
    <t>II, III, IV</t>
  </si>
  <si>
    <t>Servicio de Guarda Documentos</t>
  </si>
  <si>
    <t>1.04.99</t>
  </si>
  <si>
    <t>Otros servicios de gestión y apoyo</t>
  </si>
  <si>
    <t>Servicio de Fumigación</t>
  </si>
  <si>
    <t>II</t>
  </si>
  <si>
    <t>1.06.01</t>
  </si>
  <si>
    <t>Seguros</t>
  </si>
  <si>
    <t>Riesgos de Trabajo</t>
  </si>
  <si>
    <t>I, III</t>
  </si>
  <si>
    <t xml:space="preserve">Recursos Humanos </t>
  </si>
  <si>
    <t>Seguros Incendio</t>
  </si>
  <si>
    <t>I, II</t>
  </si>
  <si>
    <t>Promoción y Divulgación</t>
  </si>
  <si>
    <t>Póliza de responsabilidad civil</t>
  </si>
  <si>
    <t>Póliza de seguros Flotilla Vehicular</t>
  </si>
  <si>
    <t>Transportes</t>
  </si>
  <si>
    <t>Póliza de Montacargas</t>
  </si>
  <si>
    <t>IV</t>
  </si>
  <si>
    <t>Bodega</t>
  </si>
  <si>
    <t>1.07.02</t>
  </si>
  <si>
    <t>Actividades protocolarias y sociales</t>
  </si>
  <si>
    <t>Semana Cultural</t>
  </si>
  <si>
    <t>Dirección General</t>
  </si>
  <si>
    <t>1.08.01</t>
  </si>
  <si>
    <t>Mantenimiento de edificios y locales y terrenos</t>
  </si>
  <si>
    <t>Empresa que brinde los servicios de mantenimiento al edificio</t>
  </si>
  <si>
    <t>I, II, III</t>
  </si>
  <si>
    <t>Mantenimiento  de orinales (mingitorios)</t>
  </si>
  <si>
    <t>III</t>
  </si>
  <si>
    <t>1.08.04</t>
  </si>
  <si>
    <t>Mantenimiento y rep. Maq. y Eq. Producción</t>
  </si>
  <si>
    <t>Contrato de Mantenimiento Maquinas de Impresión</t>
  </si>
  <si>
    <t>Prensa</t>
  </si>
  <si>
    <t>Mantenimiento de sistemas de aire comprimido y compresores</t>
  </si>
  <si>
    <t>Mantenimiento</t>
  </si>
  <si>
    <t>Mantenimiento de sistemas de extracción de aire</t>
  </si>
  <si>
    <t>Mantenimiento de elevador eléctrico  y elevador del edificio</t>
  </si>
  <si>
    <t>Mantenimiento de  CTP´s Luscher y Kodak Trenstter</t>
  </si>
  <si>
    <t>Mantenimiento de la planta eléctrica</t>
  </si>
  <si>
    <t>1.08.05</t>
  </si>
  <si>
    <t xml:space="preserve">Mantenimiento y rep. Equipo de transporte </t>
  </si>
  <si>
    <t>Mantenimiento preventivo y correctivo del Montacargas</t>
  </si>
  <si>
    <t>Contratación de un Taller automotriz</t>
  </si>
  <si>
    <t>1.08.06</t>
  </si>
  <si>
    <t>Mantenimiento y rep. Equipo de comunicación</t>
  </si>
  <si>
    <t>1.08.07</t>
  </si>
  <si>
    <t>Mantenimiento y rep. Equipo de  Oficina</t>
  </si>
  <si>
    <t>Recursos Humanos</t>
  </si>
  <si>
    <t>Mantenimiento de Aires Acondicionados</t>
  </si>
  <si>
    <t>1.08.08</t>
  </si>
  <si>
    <t>Mantenimiento y rep. Eq. Cómputo y sist. Inf.</t>
  </si>
  <si>
    <t>Contrato de Mantenimiento preventivo y correctivo para Impresora Digital Accurio 6100</t>
  </si>
  <si>
    <t>Pre-Prensa</t>
  </si>
  <si>
    <t>Mantenimiento preventivo, correctivo y evolutivo de la web y app</t>
  </si>
  <si>
    <t>Mantenimiento Preventivo y correctivo para las computadoras Macintosh.</t>
  </si>
  <si>
    <t>Mantenimiento Infraestructura Oracle y Soporte de Bases de Datos y  Servidores  de Aplicaciones</t>
  </si>
  <si>
    <t>Mantenimiento preventivo-correctivo y evolutivo para sistemas integrados ERP</t>
  </si>
  <si>
    <t>Contrato Servicio de Respaldos y Custodia de Datos e Información Institucional</t>
  </si>
  <si>
    <t>Contrato para servicio de sofware de mesa de ayuda en nube Fresh Desk  Interhand</t>
  </si>
  <si>
    <t xml:space="preserve">Dar mantenimiento a los plataformas actuales para desarrollo y publicación de los Diarios oficiales. </t>
  </si>
  <si>
    <t>Mantenimiento de UPS´s</t>
  </si>
  <si>
    <t>Mantenimiento preventivo y correctivo para Impresora para pruebas y vistos buenos (Xerox C70)</t>
  </si>
  <si>
    <t>Contrato de Mantenimiento de Licenciamiento de Adobe CC</t>
  </si>
  <si>
    <t>1.08.99</t>
  </si>
  <si>
    <t>Mantenimiento y rep. Otros equipos</t>
  </si>
  <si>
    <t>Reparación de equipo médico</t>
  </si>
  <si>
    <t>Recargo de Extintores</t>
  </si>
  <si>
    <t>Mantenimiento de Equipos Consultorio Terapia Física</t>
  </si>
  <si>
    <t>Terapia Física</t>
  </si>
  <si>
    <t>1.09.99</t>
  </si>
  <si>
    <t>Otros impuestos</t>
  </si>
  <si>
    <t>Tesorería</t>
  </si>
  <si>
    <t>2.01.01</t>
  </si>
  <si>
    <t>Combustibles y lubricantes</t>
  </si>
  <si>
    <t>Combustibles Flotilla de Vehículos  y Monta Cargas</t>
  </si>
  <si>
    <t>Aceites y Lubricantes: Grasas de Lubricación para máquinas Offset's</t>
  </si>
  <si>
    <t>2.01.02</t>
  </si>
  <si>
    <t>Productos farmaceúticos y medicinales</t>
  </si>
  <si>
    <t>Medicinas varias</t>
  </si>
  <si>
    <t>2.01.04</t>
  </si>
  <si>
    <t>Tintas, pinturas y diluyentes</t>
  </si>
  <si>
    <t>Pinturas y Diluyentes</t>
  </si>
  <si>
    <t>Alcohol ISO propílico</t>
  </si>
  <si>
    <t>Tintas</t>
  </si>
  <si>
    <t>Revelador de Planchas</t>
  </si>
  <si>
    <t>2.01.99</t>
  </si>
  <si>
    <t>Otros productos químicos y conexos</t>
  </si>
  <si>
    <t>Fijador de planchas</t>
  </si>
  <si>
    <t>Limpiador de inmersores y tuberías speed master</t>
  </si>
  <si>
    <t>2.03.01</t>
  </si>
  <si>
    <t>Materiales y productos metálicos</t>
  </si>
  <si>
    <t>2.03.02</t>
  </si>
  <si>
    <t>Materiales y productos minerales y asfálticos</t>
  </si>
  <si>
    <t>2.03.03</t>
  </si>
  <si>
    <t>Madera y sus derivados</t>
  </si>
  <si>
    <t>2.03.04</t>
  </si>
  <si>
    <t>Materiales y prod. eléctricos, tel y cómputo</t>
  </si>
  <si>
    <t xml:space="preserve">Repuestos Eléctricos para las maquinas Dobladoras  y  Encudernadoras </t>
  </si>
  <si>
    <t>Cable UTP, conectores y materiales para redes</t>
  </si>
  <si>
    <t>2.03.05</t>
  </si>
  <si>
    <t>Materiales y prod. De vidrio</t>
  </si>
  <si>
    <t>2.03.06</t>
  </si>
  <si>
    <t>Materiales y productos de plástico</t>
  </si>
  <si>
    <t>2.03.99</t>
  </si>
  <si>
    <t>Otros materiales y productos de construcción y  mant.</t>
  </si>
  <si>
    <t>lija 400 y lija de agua</t>
  </si>
  <si>
    <t>2.04.02</t>
  </si>
  <si>
    <t>Repuestos y accesorios</t>
  </si>
  <si>
    <t>Repuestos Prensas Offset</t>
  </si>
  <si>
    <t>Repuestos (Computadoras Macintosh por demanda)</t>
  </si>
  <si>
    <t>Repuestos equipo de computo</t>
  </si>
  <si>
    <t>Repuestos para  el CTP´s</t>
  </si>
  <si>
    <t>Repuestos para Equipo Médico</t>
  </si>
  <si>
    <t>Repuestos Circuito Cerrado y Central Telefónica</t>
  </si>
  <si>
    <t xml:space="preserve">Repuestos Reloj Marcador </t>
  </si>
  <si>
    <t xml:space="preserve">Repuestos para Guillotina y maquinas Dobladoras  y  Encudernadoras </t>
  </si>
  <si>
    <t>Repuestos Varios</t>
  </si>
  <si>
    <t>Filtros para fuentes de agua y orinales</t>
  </si>
  <si>
    <t>2.05 BIENES PARA PRODUCCION Y COMERC.</t>
  </si>
  <si>
    <t>MAQUINARIA Y EQUIPO PARA LA PRODUCCIÓN</t>
  </si>
  <si>
    <t>2.05.01</t>
  </si>
  <si>
    <t>Maquinaria y equipo para la producción</t>
  </si>
  <si>
    <t xml:space="preserve">Planchas </t>
  </si>
  <si>
    <t>2.99.01</t>
  </si>
  <si>
    <t>Utiles y materiales de oficina y cómputo</t>
  </si>
  <si>
    <t>Cinta de Empaque</t>
  </si>
  <si>
    <t>Despacho</t>
  </si>
  <si>
    <t xml:space="preserve">Utiles y Materiales de Oficina </t>
  </si>
  <si>
    <t>Firmas Digitales</t>
  </si>
  <si>
    <t>2.99.02</t>
  </si>
  <si>
    <t>Utiles y mats. médicos, hospitalario y de Inv.</t>
  </si>
  <si>
    <t>Electrodos Adhesivos</t>
  </si>
  <si>
    <t>Vendajes Neuromuscular</t>
  </si>
  <si>
    <t>Materiales de uso Médico varios CM</t>
  </si>
  <si>
    <t>2.99.03</t>
  </si>
  <si>
    <t>Productos de papel, cartón e impresos</t>
  </si>
  <si>
    <t>Papel Producción</t>
  </si>
  <si>
    <t>Papel Higiénico</t>
  </si>
  <si>
    <t>2.99.04</t>
  </si>
  <si>
    <t>Textiles y vestuario</t>
  </si>
  <si>
    <t>Uniformes (Todas las Unidades)</t>
  </si>
  <si>
    <t>2.99.06</t>
  </si>
  <si>
    <t>Utiles y materiales de resg.  y seg.</t>
  </si>
  <si>
    <t>Equipos Varios de Seguridad</t>
  </si>
  <si>
    <t xml:space="preserve">Zapatos funcionarios de Producción </t>
  </si>
  <si>
    <t>2.99.99</t>
  </si>
  <si>
    <t>Otros útiles, materiales y suministros</t>
  </si>
  <si>
    <t>Insumos  para compesación de Huella de Carbono</t>
  </si>
  <si>
    <t xml:space="preserve">Post-Prensa </t>
  </si>
  <si>
    <t>00005</t>
  </si>
  <si>
    <t>BIENES DURADEROS</t>
  </si>
  <si>
    <t>5,01,03</t>
  </si>
  <si>
    <t>Equipo de comunicación</t>
  </si>
  <si>
    <t>Componentes del Circuito Cerrado y Central Telefónica</t>
  </si>
  <si>
    <t>Cámaras para el Circuito Cerrado</t>
  </si>
  <si>
    <t>Audifonos Tipo Diadema</t>
  </si>
  <si>
    <t>5,99,03</t>
  </si>
  <si>
    <t>Bienes Intangibles</t>
  </si>
  <si>
    <t>Derecho de soporte y actualización de licencias de software e infraestructura de equipos ORACLE</t>
  </si>
  <si>
    <t>Garantías de Participación en Concursos por medio de SICOP</t>
  </si>
  <si>
    <t>I, II, III y IV</t>
  </si>
  <si>
    <t>TOTAL:</t>
  </si>
  <si>
    <t>Monto total:</t>
  </si>
  <si>
    <t>Contrato de Laboratorio químico (Agua Potable)</t>
  </si>
  <si>
    <t>DIRECCION GENERAL</t>
  </si>
  <si>
    <t>Repuestos Eléctricos maquinas speed master Litograficas</t>
  </si>
  <si>
    <t>DIRECCION ADM FINANCIERA</t>
  </si>
  <si>
    <t>DIRECCIÓN DE PRODUCCION</t>
  </si>
  <si>
    <t>DIRECCION GENERAL-COMERCIALIZACION</t>
  </si>
  <si>
    <t>MONTO TOTAL</t>
  </si>
  <si>
    <t>DIRECCION ADMINISTRATIVA FINANCIERA</t>
  </si>
  <si>
    <t>DIRECCION DE PRODUCCION</t>
  </si>
  <si>
    <t>Ejecutado</t>
  </si>
  <si>
    <t>Presupuestado</t>
  </si>
  <si>
    <t>EJECUTADA</t>
  </si>
  <si>
    <t>PRESUPUESTADA</t>
  </si>
  <si>
    <t>Presupuesto ejecutado</t>
  </si>
  <si>
    <t>Diferencia</t>
  </si>
  <si>
    <t>Presupuesto aprobado</t>
  </si>
  <si>
    <t>Dirección Administrativa Finan</t>
  </si>
  <si>
    <t>D.G - y Comercialización</t>
  </si>
  <si>
    <t>PRESUPUESTO EJECUTADO</t>
  </si>
  <si>
    <t>PRESUPUESTO APROBADO</t>
  </si>
  <si>
    <t>Presupuesto Ejecutado</t>
  </si>
  <si>
    <t>Presupuesto total aprobado</t>
  </si>
  <si>
    <t>D. Producción</t>
  </si>
  <si>
    <t>Direccion Administrativa Finan</t>
  </si>
  <si>
    <t>Dirección de Produc</t>
  </si>
  <si>
    <t>Dirección Adm Finan</t>
  </si>
  <si>
    <t>Dirección de Comer</t>
  </si>
  <si>
    <t>1.190.426.484,00</t>
  </si>
  <si>
    <t>PRESUPUESTO ADJUDICADO</t>
  </si>
  <si>
    <t>Pendiente</t>
  </si>
  <si>
    <t>PRESUPUESTO - DIFERENCIA A EJECUTAR</t>
  </si>
  <si>
    <t>PRESUPUESTO: DIFERENCIA A EJECUTAR</t>
  </si>
  <si>
    <t>mes de octubre, 2022</t>
  </si>
  <si>
    <t>PRIMER SEMANA DE DICIEMBRE 2022</t>
  </si>
  <si>
    <t>Aprobado</t>
  </si>
  <si>
    <t>Faltante</t>
  </si>
  <si>
    <t>EJECUCION AL 30 DE DICIEMBRE DEL 2022</t>
  </si>
  <si>
    <t>Fuente financiamiento 01 y 02</t>
  </si>
  <si>
    <t>Pagos Servicios Municipales</t>
  </si>
  <si>
    <t>Fotocopias, Impresiones</t>
  </si>
  <si>
    <t>Troqueles y Cliques</t>
  </si>
  <si>
    <t xml:space="preserve"> Contratos de Plataforma   Tecnológica como Servicio en nube híbrida para Diarios Oficiales y continuidad del Negocio de la Institución</t>
  </si>
  <si>
    <t>Servicios Médicos de Empresa</t>
  </si>
  <si>
    <t>Examen de Emanación de Gases</t>
  </si>
  <si>
    <t>Copias Llaves</t>
  </si>
  <si>
    <t>Revisión Técnica Montacargas</t>
  </si>
  <si>
    <t>Revisión técnica vehículos</t>
  </si>
  <si>
    <t>1.05.01</t>
  </si>
  <si>
    <t>Transporte dentro del país</t>
  </si>
  <si>
    <t>Peajes y Parquímetros</t>
  </si>
  <si>
    <t>Póliza de seguros para el equip electronico</t>
  </si>
  <si>
    <t>Poliza Mercadería en Transito</t>
  </si>
  <si>
    <t xml:space="preserve">Contrato de Mantenimiento de maquinas dobladoras, maquinas para encudernacion y los compresores, Mantenimiento de Guillotinas </t>
  </si>
  <si>
    <t>Reparación de Llantas</t>
  </si>
  <si>
    <t>Mantenimiento de Circuito Cerrado</t>
  </si>
  <si>
    <t>Mantenimiento de Central Telefónica</t>
  </si>
  <si>
    <t>Mantenimiento de reloj Marcador Hand-Pun-3000</t>
  </si>
  <si>
    <t xml:space="preserve">Contrato de mantenimiento de los access point o antenas de WIFI y red inalámbrica (Aruba) </t>
  </si>
  <si>
    <t>Contrato de soporte y actualización del antivirus y malware, -ransomware (Kaspersky)</t>
  </si>
  <si>
    <t>Contrato de Mantenimiento elementos del Data Center y redes de datos (Artic-Bunker,Aire AC. de Presición y UPS )</t>
  </si>
  <si>
    <t>Marchamos Vehículos y Monta Cargas</t>
  </si>
  <si>
    <t>Timbres Fiscales</t>
  </si>
  <si>
    <t>1.09.05</t>
  </si>
  <si>
    <t>Deducibles</t>
  </si>
  <si>
    <t>Aceites y Lubricantes, Grasa Alta Temperatura, Aceite Perma y Aceite WD 40  Easy Slide, para la superficie de las Guillotinas</t>
  </si>
  <si>
    <t>Rollos de alambre galvanizado de calibre variado para Grapadoras</t>
  </si>
  <si>
    <t xml:space="preserve">Plástico para Paletizar y Laminar, Fleje Plástico </t>
  </si>
  <si>
    <t>Repuestos para montacargas</t>
  </si>
  <si>
    <t>Repuestos y sustitución de componentes de equipos de Terapia   Física</t>
  </si>
  <si>
    <t>Resortes Cola blanca, roja  granulada</t>
  </si>
  <si>
    <t>Compra de muestras de producto terminado para revisión del procesos de producción</t>
  </si>
  <si>
    <t>Papel para camillas -Tollas para manos</t>
  </si>
  <si>
    <t>Tollas para secado de  manos en la  entradas de la Institución</t>
  </si>
  <si>
    <t>Retazos de Tela</t>
  </si>
  <si>
    <t>Tela par lazos negros y Banderas de Costa Rica</t>
  </si>
  <si>
    <t>Cinta Bandera, Razo</t>
  </si>
  <si>
    <t>Matriz de plegado como arreglo mecanico para el encaje al troquelar y plecas de corte,dobles y perforacion.</t>
  </si>
  <si>
    <t>Financiero</t>
  </si>
  <si>
    <t>Dirrecion Financiera Administrativa</t>
  </si>
  <si>
    <t xml:space="preserve">Mantenimiento </t>
  </si>
  <si>
    <t xml:space="preserve">Financiero Previsión </t>
  </si>
  <si>
    <t>I y II</t>
  </si>
  <si>
    <t>I, II, III,</t>
  </si>
  <si>
    <t>II y III</t>
  </si>
  <si>
    <t>Proyecto para mejoras al Portal Web Transaccional y Modulos Financieros</t>
  </si>
  <si>
    <t>Proyecto para mejoras al Portal Web Transaccional</t>
  </si>
  <si>
    <t>Monto del presupuesto aprobado</t>
  </si>
  <si>
    <t>PLAN DE COMPRAS 2023</t>
  </si>
  <si>
    <t>Menos los servicios de agua, luz - y Correos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</si>
</sst>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¢&quot;* #,##0.00_-;\-&quot;¢&quot;* #,##0.00_-;_-&quot;¢&quot;* &quot;-&quot;??_-;_-@_-"/>
    <numFmt numFmtId="164" formatCode="00000"/>
    <numFmt numFmtId="165" formatCode="_(* #,##0.00_);_(* \(#,##0.00\);_(* \-??_);_(@_)"/>
    <numFmt numFmtId="166" formatCode="&quot;¢&quot;#,##0.0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b/>
      <u/>
      <sz val="10"/>
      <name val="Arial"/>
      <family val="2"/>
    </font>
    <font>
      <b/>
      <u/>
      <sz val="10"/>
      <color rgb="FF0000FF"/>
      <name val="Arial"/>
      <family val="2"/>
    </font>
    <font>
      <b/>
      <sz val="10"/>
      <color rgb="FFFF0000"/>
      <name val="Arial"/>
      <family val="2"/>
    </font>
    <font>
      <sz val="9"/>
      <color indexed="8"/>
      <name val="Arial"/>
      <family val="2"/>
    </font>
    <font>
      <sz val="10"/>
      <color indexed="12"/>
      <name val="Arial"/>
      <family val="2"/>
    </font>
    <font>
      <b/>
      <sz val="9"/>
      <color rgb="FF0000FF"/>
      <name val="Arial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9"/>
      <name val="Times New Roman"/>
      <family val="1"/>
    </font>
    <font>
      <b/>
      <sz val="9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sz val="12"/>
      <color theme="1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u/>
      <sz val="9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3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4" fontId="3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44" fontId="1" fillId="2" borderId="4" xfId="1" applyNumberForma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right" vertical="center"/>
    </xf>
    <xf numFmtId="4" fontId="16" fillId="2" borderId="4" xfId="0" applyNumberFormat="1" applyFont="1" applyFill="1" applyBorder="1" applyAlignment="1">
      <alignment horizontal="right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1" fontId="1" fillId="2" borderId="4" xfId="1" applyNumberFormat="1" applyFill="1" applyBorder="1" applyAlignment="1">
      <alignment horizontal="right" vertical="center"/>
    </xf>
    <xf numFmtId="0" fontId="8" fillId="2" borderId="0" xfId="1" applyFont="1" applyFill="1" applyAlignment="1">
      <alignment horizontal="center" vertical="top" wrapText="1"/>
    </xf>
    <xf numFmtId="0" fontId="9" fillId="2" borderId="0" xfId="0" applyFont="1" applyFill="1"/>
    <xf numFmtId="4" fontId="11" fillId="2" borderId="4" xfId="0" applyNumberFormat="1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49" fontId="19" fillId="2" borderId="4" xfId="1" applyNumberFormat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1" fontId="11" fillId="2" borderId="4" xfId="1" applyNumberFormat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3" fontId="11" fillId="2" borderId="4" xfId="1" applyNumberFormat="1" applyFont="1" applyFill="1" applyBorder="1" applyAlignment="1">
      <alignment horizontal="center" vertical="center"/>
    </xf>
    <xf numFmtId="1" fontId="11" fillId="2" borderId="4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left" vertical="center" wrapText="1"/>
    </xf>
    <xf numFmtId="0" fontId="15" fillId="2" borderId="9" xfId="1" applyFont="1" applyFill="1" applyBorder="1" applyAlignment="1">
      <alignment horizontal="center" vertical="center" wrapText="1"/>
    </xf>
    <xf numFmtId="1" fontId="3" fillId="2" borderId="9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5" fillId="2" borderId="4" xfId="1" applyFont="1" applyFill="1" applyBorder="1" applyAlignment="1">
      <alignment vertical="center"/>
    </xf>
    <xf numFmtId="1" fontId="1" fillId="2" borderId="4" xfId="1" applyNumberForma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5" fillId="2" borderId="8" xfId="1" applyFont="1" applyFill="1" applyBorder="1" applyAlignment="1">
      <alignment horizontal="center" vertical="center" wrapText="1"/>
    </xf>
    <xf numFmtId="1" fontId="3" fillId="2" borderId="8" xfId="1" applyNumberFormat="1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1" fontId="16" fillId="2" borderId="4" xfId="1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23" fillId="2" borderId="0" xfId="0" applyFont="1" applyFill="1" applyAlignment="1">
      <alignment horizontal="left" vertical="center" wrapText="1"/>
    </xf>
    <xf numFmtId="0" fontId="16" fillId="2" borderId="0" xfId="0" applyFont="1" applyFill="1"/>
    <xf numFmtId="0" fontId="11" fillId="2" borderId="0" xfId="0" applyFont="1" applyFill="1"/>
    <xf numFmtId="44" fontId="0" fillId="2" borderId="0" xfId="0" applyNumberFormat="1" applyFill="1"/>
    <xf numFmtId="49" fontId="16" fillId="2" borderId="0" xfId="0" applyNumberFormat="1" applyFont="1" applyFill="1"/>
    <xf numFmtId="0" fontId="19" fillId="2" borderId="0" xfId="1" applyFont="1" applyFill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right" vertical="center" wrapText="1"/>
    </xf>
    <xf numFmtId="44" fontId="27" fillId="2" borderId="4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44" fontId="11" fillId="2" borderId="4" xfId="1" applyNumberFormat="1" applyFont="1" applyFill="1" applyBorder="1" applyAlignment="1">
      <alignment horizontal="center" vertical="center" wrapText="1"/>
    </xf>
    <xf numFmtId="44" fontId="14" fillId="2" borderId="4" xfId="1" applyNumberFormat="1" applyFont="1" applyFill="1" applyBorder="1" applyAlignment="1">
      <alignment horizontal="center" vertical="center" wrapText="1"/>
    </xf>
    <xf numFmtId="44" fontId="1" fillId="4" borderId="4" xfId="1" applyNumberFormat="1" applyFill="1" applyBorder="1" applyAlignment="1">
      <alignment horizontal="center" vertical="center" wrapText="1"/>
    </xf>
    <xf numFmtId="44" fontId="32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4" fontId="1" fillId="13" borderId="4" xfId="1" applyNumberForma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44" fontId="35" fillId="0" borderId="18" xfId="0" applyNumberFormat="1" applyFont="1" applyBorder="1" applyAlignment="1">
      <alignment horizontal="center" vertical="center"/>
    </xf>
    <xf numFmtId="166" fontId="35" fillId="0" borderId="17" xfId="0" applyNumberFormat="1" applyFont="1" applyBorder="1" applyAlignment="1">
      <alignment horizontal="center" vertical="center"/>
    </xf>
    <xf numFmtId="166" fontId="0" fillId="2" borderId="0" xfId="0" applyNumberFormat="1" applyFill="1"/>
    <xf numFmtId="44" fontId="37" fillId="0" borderId="0" xfId="0" applyNumberFormat="1" applyFont="1"/>
    <xf numFmtId="0" fontId="35" fillId="4" borderId="17" xfId="0" applyFont="1" applyFill="1" applyBorder="1" applyAlignment="1">
      <alignment horizontal="center" vertical="center" wrapText="1"/>
    </xf>
    <xf numFmtId="44" fontId="35" fillId="2" borderId="18" xfId="0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0" fillId="0" borderId="4" xfId="0" applyBorder="1"/>
    <xf numFmtId="166" fontId="16" fillId="2" borderId="4" xfId="0" applyNumberFormat="1" applyFont="1" applyFill="1" applyBorder="1" applyAlignment="1">
      <alignment horizontal="right" vertical="center" wrapText="1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44" fontId="35" fillId="0" borderId="20" xfId="0" applyNumberFormat="1" applyFont="1" applyBorder="1" applyAlignment="1">
      <alignment horizontal="center" vertical="center"/>
    </xf>
    <xf numFmtId="44" fontId="0" fillId="0" borderId="0" xfId="0" applyNumberFormat="1"/>
    <xf numFmtId="0" fontId="35" fillId="0" borderId="14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0" fillId="2" borderId="4" xfId="0" applyFill="1" applyBorder="1"/>
    <xf numFmtId="44" fontId="0" fillId="0" borderId="4" xfId="0" applyNumberFormat="1" applyBorder="1"/>
    <xf numFmtId="44" fontId="39" fillId="0" borderId="4" xfId="0" applyNumberFormat="1" applyFont="1" applyBorder="1" applyAlignment="1">
      <alignment horizontal="center" vertical="center"/>
    </xf>
    <xf numFmtId="44" fontId="35" fillId="12" borderId="0" xfId="0" applyNumberFormat="1" applyFont="1" applyFill="1" applyAlignment="1">
      <alignment horizontal="center" vertical="center"/>
    </xf>
    <xf numFmtId="44" fontId="35" fillId="0" borderId="4" xfId="0" applyNumberFormat="1" applyFont="1" applyBorder="1" applyAlignment="1">
      <alignment horizontal="center" vertical="center"/>
    </xf>
    <xf numFmtId="44" fontId="35" fillId="0" borderId="0" xfId="0" applyNumberFormat="1" applyFont="1" applyAlignment="1">
      <alignment horizontal="center" vertical="center"/>
    </xf>
    <xf numFmtId="44" fontId="35" fillId="4" borderId="4" xfId="0" applyNumberFormat="1" applyFont="1" applyFill="1" applyBorder="1" applyAlignment="1">
      <alignment horizontal="center" vertical="center"/>
    </xf>
    <xf numFmtId="44" fontId="37" fillId="6" borderId="0" xfId="0" applyNumberFormat="1" applyFont="1" applyFill="1" applyAlignment="1">
      <alignment horizontal="center" vertical="center"/>
    </xf>
    <xf numFmtId="44" fontId="1" fillId="2" borderId="8" xfId="1" applyNumberFormat="1" applyFill="1" applyBorder="1" applyAlignment="1">
      <alignment horizontal="center" vertical="center" wrapText="1"/>
    </xf>
    <xf numFmtId="0" fontId="0" fillId="0" borderId="22" xfId="0" applyBorder="1"/>
    <xf numFmtId="44" fontId="10" fillId="4" borderId="5" xfId="0" applyNumberFormat="1" applyFont="1" applyFill="1" applyBorder="1" applyAlignment="1">
      <alignment horizontal="center" vertical="center" wrapText="1"/>
    </xf>
    <xf numFmtId="44" fontId="39" fillId="0" borderId="4" xfId="0" applyNumberFormat="1" applyFont="1" applyBorder="1" applyAlignment="1">
      <alignment horizontal="center" vertical="center" wrapText="1"/>
    </xf>
    <xf numFmtId="44" fontId="38" fillId="0" borderId="4" xfId="0" applyNumberFormat="1" applyFont="1" applyBorder="1" applyAlignment="1">
      <alignment horizontal="center" vertical="center"/>
    </xf>
    <xf numFmtId="166" fontId="0" fillId="4" borderId="4" xfId="0" applyNumberFormat="1" applyFill="1" applyBorder="1"/>
    <xf numFmtId="44" fontId="37" fillId="4" borderId="4" xfId="0" applyNumberFormat="1" applyFont="1" applyFill="1" applyBorder="1"/>
    <xf numFmtId="166" fontId="0" fillId="0" borderId="4" xfId="0" applyNumberFormat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 wrapText="1"/>
    </xf>
    <xf numFmtId="166" fontId="0" fillId="0" borderId="4" xfId="0" applyNumberFormat="1" applyBorder="1"/>
    <xf numFmtId="44" fontId="0" fillId="0" borderId="1" xfId="0" applyNumberFormat="1" applyBorder="1"/>
    <xf numFmtId="44" fontId="0" fillId="9" borderId="4" xfId="0" applyNumberFormat="1" applyFill="1" applyBorder="1" applyAlignment="1">
      <alignment vertical="center"/>
    </xf>
    <xf numFmtId="0" fontId="11" fillId="2" borderId="8" xfId="1" applyFont="1" applyFill="1" applyBorder="1" applyAlignment="1">
      <alignment horizontal="center" vertical="center" wrapText="1"/>
    </xf>
    <xf numFmtId="166" fontId="16" fillId="2" borderId="9" xfId="0" applyNumberFormat="1" applyFont="1" applyFill="1" applyBorder="1" applyAlignment="1">
      <alignment horizontal="right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7" borderId="1" xfId="0" applyNumberFormat="1" applyFill="1" applyBorder="1"/>
    <xf numFmtId="44" fontId="0" fillId="0" borderId="5" xfId="0" applyNumberFormat="1" applyBorder="1"/>
    <xf numFmtId="44" fontId="0" fillId="0" borderId="13" xfId="0" applyNumberFormat="1" applyBorder="1"/>
    <xf numFmtId="44" fontId="0" fillId="0" borderId="23" xfId="0" applyNumberFormat="1" applyBorder="1"/>
    <xf numFmtId="44" fontId="0" fillId="8" borderId="10" xfId="0" applyNumberFormat="1" applyFill="1" applyBorder="1"/>
    <xf numFmtId="166" fontId="16" fillId="12" borderId="4" xfId="0" applyNumberFormat="1" applyFont="1" applyFill="1" applyBorder="1" applyAlignment="1">
      <alignment horizontal="right" vertical="center" wrapText="1"/>
    </xf>
    <xf numFmtId="4" fontId="10" fillId="12" borderId="4" xfId="0" applyNumberFormat="1" applyFont="1" applyFill="1" applyBorder="1" applyAlignment="1">
      <alignment horizontal="center" vertical="center" wrapText="1"/>
    </xf>
    <xf numFmtId="0" fontId="41" fillId="12" borderId="0" xfId="0" applyFont="1" applyFill="1" applyAlignment="1">
      <alignment horizontal="center" vertical="center"/>
    </xf>
    <xf numFmtId="44" fontId="0" fillId="15" borderId="4" xfId="0" applyNumberFormat="1" applyFill="1" applyBorder="1"/>
    <xf numFmtId="0" fontId="0" fillId="10" borderId="0" xfId="0" applyFill="1"/>
    <xf numFmtId="44" fontId="0" fillId="7" borderId="4" xfId="0" applyNumberFormat="1" applyFill="1" applyBorder="1"/>
    <xf numFmtId="44" fontId="0" fillId="10" borderId="1" xfId="0" applyNumberFormat="1" applyFill="1" applyBorder="1"/>
    <xf numFmtId="44" fontId="16" fillId="2" borderId="4" xfId="0" applyNumberFormat="1" applyFont="1" applyFill="1" applyBorder="1" applyAlignment="1">
      <alignment horizontal="right" vertical="center" wrapText="1"/>
    </xf>
    <xf numFmtId="44" fontId="0" fillId="8" borderId="18" xfId="0" applyNumberFormat="1" applyFill="1" applyBorder="1" applyAlignment="1">
      <alignment horizontal="right"/>
    </xf>
    <xf numFmtId="44" fontId="0" fillId="10" borderId="0" xfId="0" applyNumberFormat="1" applyFill="1"/>
    <xf numFmtId="44" fontId="0" fillId="17" borderId="0" xfId="0" applyNumberFormat="1" applyFill="1"/>
    <xf numFmtId="166" fontId="0" fillId="9" borderId="0" xfId="0" applyNumberFormat="1" applyFill="1"/>
    <xf numFmtId="44" fontId="1" fillId="2" borderId="4" xfId="1" applyNumberFormat="1" applyFill="1" applyBorder="1" applyAlignment="1">
      <alignment horizontal="right" vertical="center" wrapText="1"/>
    </xf>
    <xf numFmtId="44" fontId="3" fillId="13" borderId="4" xfId="1" applyNumberFormat="1" applyFont="1" applyFill="1" applyBorder="1" applyAlignment="1">
      <alignment horizontal="center" vertical="center" wrapText="1"/>
    </xf>
    <xf numFmtId="44" fontId="37" fillId="0" borderId="0" xfId="0" applyNumberFormat="1" applyFont="1" applyAlignment="1">
      <alignment vertical="center"/>
    </xf>
    <xf numFmtId="44" fontId="33" fillId="9" borderId="0" xfId="0" applyNumberFormat="1" applyFont="1" applyFill="1"/>
    <xf numFmtId="44" fontId="42" fillId="9" borderId="0" xfId="0" applyNumberFormat="1" applyFont="1" applyFill="1"/>
    <xf numFmtId="166" fontId="33" fillId="9" borderId="0" xfId="0" applyNumberFormat="1" applyFont="1" applyFill="1"/>
    <xf numFmtId="44" fontId="37" fillId="9" borderId="15" xfId="0" applyNumberFormat="1" applyFont="1" applyFill="1" applyBorder="1" applyAlignment="1">
      <alignment horizontal="right"/>
    </xf>
    <xf numFmtId="4" fontId="16" fillId="9" borderId="4" xfId="0" applyNumberFormat="1" applyFont="1" applyFill="1" applyBorder="1" applyAlignment="1">
      <alignment horizontal="right" vertical="center" wrapText="1"/>
    </xf>
    <xf numFmtId="4" fontId="16" fillId="9" borderId="1" xfId="0" applyNumberFormat="1" applyFont="1" applyFill="1" applyBorder="1" applyAlignment="1">
      <alignment horizontal="right" vertical="center" wrapText="1"/>
    </xf>
    <xf numFmtId="44" fontId="0" fillId="9" borderId="4" xfId="0" applyNumberFormat="1" applyFill="1" applyBorder="1"/>
    <xf numFmtId="44" fontId="7" fillId="2" borderId="0" xfId="1" applyNumberFormat="1" applyFont="1" applyFill="1" applyAlignment="1">
      <alignment horizontal="center" vertical="center" wrapText="1"/>
    </xf>
    <xf numFmtId="44" fontId="0" fillId="0" borderId="3" xfId="0" applyNumberFormat="1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21" xfId="0" applyNumberFormat="1" applyBorder="1"/>
    <xf numFmtId="44" fontId="0" fillId="0" borderId="25" xfId="0" applyNumberFormat="1" applyBorder="1"/>
    <xf numFmtId="44" fontId="0" fillId="0" borderId="26" xfId="0" applyNumberFormat="1" applyBorder="1"/>
    <xf numFmtId="0" fontId="0" fillId="0" borderId="16" xfId="0" applyBorder="1"/>
    <xf numFmtId="44" fontId="0" fillId="0" borderId="27" xfId="0" applyNumberFormat="1" applyBorder="1"/>
    <xf numFmtId="0" fontId="0" fillId="9" borderId="15" xfId="0" applyFill="1" applyBorder="1"/>
    <xf numFmtId="0" fontId="0" fillId="18" borderId="0" xfId="0" applyFill="1"/>
    <xf numFmtId="44" fontId="0" fillId="19" borderId="24" xfId="0" applyNumberFormat="1" applyFill="1" applyBorder="1"/>
    <xf numFmtId="0" fontId="33" fillId="9" borderId="0" xfId="0" applyFont="1" applyFill="1" applyAlignment="1">
      <alignment horizontal="center" vertical="center" wrapText="1"/>
    </xf>
    <xf numFmtId="44" fontId="0" fillId="17" borderId="0" xfId="0" applyNumberFormat="1" applyFill="1" applyAlignment="1">
      <alignment vertical="center"/>
    </xf>
    <xf numFmtId="44" fontId="37" fillId="9" borderId="15" xfId="0" applyNumberFormat="1" applyFont="1" applyFill="1" applyBorder="1" applyAlignment="1">
      <alignment horizontal="right" vertical="center"/>
    </xf>
    <xf numFmtId="44" fontId="0" fillId="10" borderId="0" xfId="0" applyNumberFormat="1" applyFill="1" applyAlignment="1">
      <alignment vertical="center"/>
    </xf>
    <xf numFmtId="44" fontId="0" fillId="8" borderId="18" xfId="0" applyNumberFormat="1" applyFill="1" applyBorder="1" applyAlignment="1">
      <alignment horizontal="right" vertical="center"/>
    </xf>
    <xf numFmtId="44" fontId="37" fillId="16" borderId="0" xfId="0" applyNumberFormat="1" applyFont="1" applyFill="1" applyAlignment="1">
      <alignment horizontal="center" vertical="center" wrapText="1"/>
    </xf>
    <xf numFmtId="166" fontId="0" fillId="7" borderId="0" xfId="0" applyNumberFormat="1" applyFill="1" applyAlignment="1">
      <alignment horizontal="center" vertical="center" wrapText="1"/>
    </xf>
    <xf numFmtId="166" fontId="0" fillId="9" borderId="0" xfId="0" applyNumberFormat="1" applyFill="1" applyAlignment="1">
      <alignment horizontal="center" vertical="center" wrapText="1"/>
    </xf>
    <xf numFmtId="0" fontId="41" fillId="9" borderId="0" xfId="0" applyFont="1" applyFill="1"/>
    <xf numFmtId="44" fontId="0" fillId="7" borderId="4" xfId="0" applyNumberFormat="1" applyFill="1" applyBorder="1" applyAlignment="1">
      <alignment vertical="center"/>
    </xf>
    <xf numFmtId="44" fontId="0" fillId="15" borderId="4" xfId="0" applyNumberFormat="1" applyFill="1" applyBorder="1" applyAlignment="1">
      <alignment vertical="center"/>
    </xf>
    <xf numFmtId="44" fontId="10" fillId="4" borderId="4" xfId="0" applyNumberFormat="1" applyFont="1" applyFill="1" applyBorder="1" applyAlignment="1">
      <alignment horizontal="center" vertical="center" wrapText="1"/>
    </xf>
    <xf numFmtId="166" fontId="0" fillId="9" borderId="4" xfId="0" applyNumberFormat="1" applyFill="1" applyBorder="1" applyAlignment="1">
      <alignment vertical="center"/>
    </xf>
    <xf numFmtId="44" fontId="0" fillId="10" borderId="4" xfId="0" applyNumberFormat="1" applyFill="1" applyBorder="1" applyAlignment="1">
      <alignment vertical="center"/>
    </xf>
    <xf numFmtId="44" fontId="37" fillId="6" borderId="4" xfId="0" applyNumberFormat="1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44" fontId="37" fillId="16" borderId="4" xfId="0" applyNumberFormat="1" applyFont="1" applyFill="1" applyBorder="1" applyAlignment="1">
      <alignment horizontal="center" vertical="center" wrapText="1"/>
    </xf>
    <xf numFmtId="166" fontId="0" fillId="7" borderId="4" xfId="0" applyNumberFormat="1" applyFill="1" applyBorder="1" applyAlignment="1">
      <alignment horizontal="center" vertical="center" wrapText="1"/>
    </xf>
    <xf numFmtId="166" fontId="0" fillId="9" borderId="4" xfId="0" applyNumberFormat="1" applyFill="1" applyBorder="1" applyAlignment="1">
      <alignment horizontal="center" vertical="center" wrapText="1"/>
    </xf>
    <xf numFmtId="44" fontId="33" fillId="9" borderId="4" xfId="0" applyNumberFormat="1" applyFont="1" applyFill="1" applyBorder="1"/>
    <xf numFmtId="166" fontId="33" fillId="9" borderId="4" xfId="0" applyNumberFormat="1" applyFont="1" applyFill="1" applyBorder="1"/>
    <xf numFmtId="0" fontId="33" fillId="9" borderId="0" xfId="0" applyFont="1" applyFill="1" applyAlignment="1">
      <alignment horizontal="left" vertical="center"/>
    </xf>
    <xf numFmtId="44" fontId="33" fillId="20" borderId="0" xfId="0" applyNumberFormat="1" applyFont="1" applyFill="1"/>
    <xf numFmtId="44" fontId="33" fillId="20" borderId="8" xfId="0" applyNumberFormat="1" applyFont="1" applyFill="1" applyBorder="1"/>
    <xf numFmtId="0" fontId="33" fillId="9" borderId="1" xfId="0" applyFont="1" applyFill="1" applyBorder="1" applyAlignment="1">
      <alignment horizontal="left" vertical="center"/>
    </xf>
    <xf numFmtId="166" fontId="0" fillId="9" borderId="1" xfId="0" applyNumberFormat="1" applyFill="1" applyBorder="1"/>
    <xf numFmtId="166" fontId="33" fillId="9" borderId="1" xfId="0" applyNumberFormat="1" applyFont="1" applyFill="1" applyBorder="1"/>
    <xf numFmtId="0" fontId="0" fillId="0" borderId="1" xfId="0" applyBorder="1"/>
    <xf numFmtId="44" fontId="37" fillId="2" borderId="0" xfId="0" applyNumberFormat="1" applyFont="1" applyFill="1"/>
    <xf numFmtId="166" fontId="33" fillId="2" borderId="0" xfId="0" applyNumberFormat="1" applyFont="1" applyFill="1"/>
    <xf numFmtId="44" fontId="33" fillId="9" borderId="4" xfId="0" applyNumberFormat="1" applyFont="1" applyFill="1" applyBorder="1" applyAlignment="1">
      <alignment horizontal="left" vertical="center"/>
    </xf>
    <xf numFmtId="0" fontId="33" fillId="9" borderId="4" xfId="0" applyFont="1" applyFill="1" applyBorder="1" applyAlignment="1">
      <alignment horizontal="center" vertical="center"/>
    </xf>
    <xf numFmtId="44" fontId="37" fillId="0" borderId="4" xfId="0" applyNumberFormat="1" applyFont="1" applyBorder="1"/>
    <xf numFmtId="0" fontId="0" fillId="0" borderId="3" xfId="0" applyBorder="1"/>
    <xf numFmtId="166" fontId="16" fillId="2" borderId="0" xfId="0" applyNumberFormat="1" applyFont="1" applyFill="1" applyAlignment="1">
      <alignment horizontal="right" vertical="center" wrapText="1"/>
    </xf>
    <xf numFmtId="0" fontId="0" fillId="21" borderId="0" xfId="0" applyFill="1"/>
    <xf numFmtId="44" fontId="37" fillId="21" borderId="0" xfId="0" applyNumberFormat="1" applyFont="1" applyFill="1"/>
    <xf numFmtId="166" fontId="0" fillId="21" borderId="0" xfId="0" applyNumberFormat="1" applyFill="1"/>
    <xf numFmtId="44" fontId="0" fillId="21" borderId="4" xfId="0" applyNumberFormat="1" applyFill="1" applyBorder="1"/>
    <xf numFmtId="4" fontId="16" fillId="21" borderId="1" xfId="0" applyNumberFormat="1" applyFont="1" applyFill="1" applyBorder="1" applyAlignment="1">
      <alignment horizontal="right" vertical="center" wrapText="1"/>
    </xf>
    <xf numFmtId="44" fontId="33" fillId="15" borderId="4" xfId="0" applyNumberFormat="1" applyFont="1" applyFill="1" applyBorder="1"/>
    <xf numFmtId="44" fontId="33" fillId="7" borderId="4" xfId="0" applyNumberFormat="1" applyFont="1" applyFill="1" applyBorder="1"/>
    <xf numFmtId="44" fontId="0" fillId="0" borderId="14" xfId="0" applyNumberFormat="1" applyBorder="1"/>
    <xf numFmtId="44" fontId="0" fillId="0" borderId="28" xfId="0" applyNumberFormat="1" applyBorder="1"/>
    <xf numFmtId="4" fontId="16" fillId="2" borderId="0" xfId="0" applyNumberFormat="1" applyFont="1" applyFill="1" applyAlignment="1">
      <alignment horizontal="right" vertical="center" wrapText="1"/>
    </xf>
    <xf numFmtId="44" fontId="0" fillId="0" borderId="7" xfId="0" applyNumberFormat="1" applyBorder="1"/>
    <xf numFmtId="166" fontId="14" fillId="2" borderId="4" xfId="1" applyNumberFormat="1" applyFont="1" applyFill="1" applyBorder="1" applyAlignment="1">
      <alignment horizontal="right" vertical="center"/>
    </xf>
    <xf numFmtId="166" fontId="14" fillId="2" borderId="4" xfId="0" applyNumberFormat="1" applyFont="1" applyFill="1" applyBorder="1" applyAlignment="1">
      <alignment horizontal="right" vertical="center" wrapText="1"/>
    </xf>
    <xf numFmtId="166" fontId="3" fillId="2" borderId="4" xfId="0" applyNumberFormat="1" applyFont="1" applyFill="1" applyBorder="1" applyAlignment="1">
      <alignment horizontal="right" vertical="center" wrapText="1"/>
    </xf>
    <xf numFmtId="166" fontId="3" fillId="2" borderId="4" xfId="1" applyNumberFormat="1" applyFont="1" applyFill="1" applyBorder="1" applyAlignment="1">
      <alignment vertical="center" wrapText="1"/>
    </xf>
    <xf numFmtId="166" fontId="14" fillId="2" borderId="4" xfId="1" applyNumberFormat="1" applyFont="1" applyFill="1" applyBorder="1" applyAlignment="1">
      <alignment vertical="center" wrapText="1"/>
    </xf>
    <xf numFmtId="166" fontId="9" fillId="2" borderId="4" xfId="0" applyNumberFormat="1" applyFont="1" applyFill="1" applyBorder="1"/>
    <xf numFmtId="166" fontId="14" fillId="2" borderId="1" xfId="2" applyNumberFormat="1" applyFont="1" applyFill="1" applyBorder="1" applyAlignment="1" applyProtection="1">
      <alignment horizontal="right" vertical="center"/>
    </xf>
    <xf numFmtId="166" fontId="14" fillId="2" borderId="1" xfId="0" applyNumberFormat="1" applyFont="1" applyFill="1" applyBorder="1" applyAlignment="1">
      <alignment horizontal="right" vertical="center" wrapText="1"/>
    </xf>
    <xf numFmtId="166" fontId="1" fillId="2" borderId="0" xfId="0" applyNumberFormat="1" applyFont="1" applyFill="1" applyAlignment="1">
      <alignment vertical="center"/>
    </xf>
    <xf numFmtId="44" fontId="1" fillId="13" borderId="4" xfId="1" applyNumberFormat="1" applyFill="1" applyBorder="1" applyAlignment="1">
      <alignment horizontal="right" vertical="center" wrapText="1"/>
    </xf>
    <xf numFmtId="44" fontId="18" fillId="2" borderId="4" xfId="1" applyNumberFormat="1" applyFont="1" applyFill="1" applyBorder="1" applyAlignment="1">
      <alignment horizontal="center" vertical="center" wrapText="1"/>
    </xf>
    <xf numFmtId="44" fontId="33" fillId="4" borderId="1" xfId="0" applyNumberFormat="1" applyFont="1" applyFill="1" applyBorder="1" applyAlignment="1">
      <alignment vertical="center"/>
    </xf>
    <xf numFmtId="166" fontId="33" fillId="4" borderId="0" xfId="0" applyNumberFormat="1" applyFont="1" applyFill="1" applyAlignment="1">
      <alignment horizontal="center" vertical="center"/>
    </xf>
    <xf numFmtId="0" fontId="44" fillId="21" borderId="0" xfId="0" applyFont="1" applyFill="1"/>
    <xf numFmtId="4" fontId="16" fillId="2" borderId="8" xfId="0" applyNumberFormat="1" applyFont="1" applyFill="1" applyBorder="1" applyAlignment="1">
      <alignment horizontal="right" vertical="center" wrapText="1"/>
    </xf>
    <xf numFmtId="4" fontId="16" fillId="4" borderId="0" xfId="0" applyNumberFormat="1" applyFont="1" applyFill="1" applyAlignment="1">
      <alignment horizontal="right" vertical="center" wrapText="1"/>
    </xf>
    <xf numFmtId="0" fontId="41" fillId="9" borderId="0" xfId="0" applyFont="1" applyFill="1" applyAlignment="1">
      <alignment wrapText="1"/>
    </xf>
    <xf numFmtId="0" fontId="33" fillId="4" borderId="0" xfId="0" applyFont="1" applyFill="1" applyAlignment="1">
      <alignment wrapText="1"/>
    </xf>
    <xf numFmtId="166" fontId="45" fillId="9" borderId="4" xfId="0" applyNumberFormat="1" applyFont="1" applyFill="1" applyBorder="1"/>
    <xf numFmtId="166" fontId="46" fillId="9" borderId="4" xfId="0" applyNumberFormat="1" applyFont="1" applyFill="1" applyBorder="1"/>
    <xf numFmtId="44" fontId="47" fillId="0" borderId="0" xfId="0" applyNumberFormat="1" applyFont="1" applyAlignment="1">
      <alignment vertical="center"/>
    </xf>
    <xf numFmtId="44" fontId="0" fillId="11" borderId="19" xfId="0" applyNumberFormat="1" applyFill="1" applyBorder="1"/>
    <xf numFmtId="44" fontId="0" fillId="11" borderId="0" xfId="0" applyNumberFormat="1" applyFill="1"/>
    <xf numFmtId="44" fontId="0" fillId="8" borderId="19" xfId="0" applyNumberFormat="1" applyFill="1" applyBorder="1"/>
    <xf numFmtId="44" fontId="0" fillId="8" borderId="0" xfId="0" applyNumberFormat="1" applyFill="1"/>
    <xf numFmtId="44" fontId="0" fillId="5" borderId="29" xfId="0" applyNumberFormat="1" applyFill="1" applyBorder="1"/>
    <xf numFmtId="44" fontId="0" fillId="5" borderId="0" xfId="0" applyNumberFormat="1" applyFill="1"/>
    <xf numFmtId="44" fontId="33" fillId="9" borderId="4" xfId="0" applyNumberFormat="1" applyFont="1" applyFill="1" applyBorder="1" applyAlignment="1">
      <alignment horizontal="center" vertical="center"/>
    </xf>
    <xf numFmtId="166" fontId="0" fillId="14" borderId="4" xfId="0" applyNumberFormat="1" applyFill="1" applyBorder="1"/>
    <xf numFmtId="44" fontId="37" fillId="14" borderId="4" xfId="0" applyNumberFormat="1" applyFont="1" applyFill="1" applyBorder="1"/>
    <xf numFmtId="44" fontId="33" fillId="14" borderId="4" xfId="0" applyNumberFormat="1" applyFont="1" applyFill="1" applyBorder="1" applyAlignment="1">
      <alignment horizontal="center" vertical="center"/>
    </xf>
    <xf numFmtId="44" fontId="43" fillId="0" borderId="3" xfId="0" applyNumberFormat="1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44" fontId="43" fillId="4" borderId="3" xfId="0" applyNumberFormat="1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 wrapText="1"/>
    </xf>
    <xf numFmtId="4" fontId="11" fillId="14" borderId="2" xfId="0" applyNumberFormat="1" applyFont="1" applyFill="1" applyBorder="1" applyAlignment="1">
      <alignment horizontal="center" vertical="center" wrapText="1"/>
    </xf>
    <xf numFmtId="44" fontId="0" fillId="2" borderId="1" xfId="0" applyNumberFormat="1" applyFill="1" applyBorder="1"/>
    <xf numFmtId="44" fontId="0" fillId="2" borderId="5" xfId="0" applyNumberFormat="1" applyFill="1" applyBorder="1"/>
    <xf numFmtId="0" fontId="22" fillId="2" borderId="4" xfId="0" applyFont="1" applyFill="1" applyBorder="1" applyAlignment="1">
      <alignment horizontal="left" vertical="center" wrapText="1"/>
    </xf>
    <xf numFmtId="166" fontId="1" fillId="2" borderId="4" xfId="1" applyNumberForma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22" fillId="2" borderId="3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4" fontId="26" fillId="2" borderId="3" xfId="0" applyNumberFormat="1" applyFont="1" applyFill="1" applyBorder="1" applyAlignment="1">
      <alignment horizontal="center" vertical="center" wrapText="1"/>
    </xf>
    <xf numFmtId="4" fontId="26" fillId="2" borderId="4" xfId="0" applyNumberFormat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left" vertical="center" wrapText="1"/>
    </xf>
    <xf numFmtId="1" fontId="1" fillId="10" borderId="4" xfId="1" applyNumberFormat="1" applyFill="1" applyBorder="1" applyAlignment="1">
      <alignment horizontal="right" vertical="center"/>
    </xf>
    <xf numFmtId="49" fontId="3" fillId="10" borderId="4" xfId="1" applyNumberFormat="1" applyFont="1" applyFill="1" applyBorder="1" applyAlignment="1">
      <alignment horizontal="right" vertical="center"/>
    </xf>
    <xf numFmtId="0" fontId="1" fillId="10" borderId="0" xfId="0" applyFont="1" applyFill="1" applyAlignment="1">
      <alignment vertical="center"/>
    </xf>
    <xf numFmtId="164" fontId="12" fillId="10" borderId="4" xfId="1" applyNumberFormat="1" applyFont="1" applyFill="1" applyBorder="1" applyAlignment="1">
      <alignment horizontal="right" vertical="center"/>
    </xf>
    <xf numFmtId="49" fontId="17" fillId="2" borderId="4" xfId="1" applyNumberFormat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 applyProtection="1">
      <alignment horizontal="center" vertical="center" wrapText="1"/>
      <protection locked="0"/>
    </xf>
    <xf numFmtId="49" fontId="19" fillId="2" borderId="4" xfId="1" applyNumberFormat="1" applyFont="1" applyFill="1" applyBorder="1" applyAlignment="1">
      <alignment horizontal="center"/>
    </xf>
    <xf numFmtId="166" fontId="19" fillId="2" borderId="4" xfId="1" applyNumberFormat="1" applyFont="1" applyFill="1" applyBorder="1" applyAlignment="1">
      <alignment horizontal="right" vertical="center"/>
    </xf>
    <xf numFmtId="0" fontId="43" fillId="2" borderId="4" xfId="0" applyFont="1" applyFill="1" applyBorder="1"/>
    <xf numFmtId="166" fontId="19" fillId="2" borderId="4" xfId="0" applyNumberFormat="1" applyFont="1" applyFill="1" applyBorder="1" applyAlignment="1">
      <alignment horizontal="right" vertical="center" wrapText="1"/>
    </xf>
    <xf numFmtId="0" fontId="17" fillId="4" borderId="4" xfId="1" applyFont="1" applyFill="1" applyBorder="1" applyAlignment="1">
      <alignment horizontal="left" vertical="center" wrapText="1"/>
    </xf>
    <xf numFmtId="0" fontId="11" fillId="2" borderId="4" xfId="0" applyFont="1" applyFill="1" applyBorder="1"/>
    <xf numFmtId="166" fontId="19" fillId="2" borderId="4" xfId="1" applyNumberFormat="1" applyFont="1" applyFill="1" applyBorder="1" applyAlignment="1">
      <alignment horizontal="right" vertical="center" wrapText="1"/>
    </xf>
    <xf numFmtId="166" fontId="19" fillId="2" borderId="4" xfId="1" applyNumberFormat="1" applyFont="1" applyFill="1" applyBorder="1" applyAlignment="1">
      <alignment vertical="center"/>
    </xf>
    <xf numFmtId="166" fontId="19" fillId="2" borderId="4" xfId="1" applyNumberFormat="1" applyFont="1" applyFill="1" applyBorder="1" applyAlignment="1">
      <alignment vertical="center" wrapText="1"/>
    </xf>
    <xf numFmtId="1" fontId="11" fillId="2" borderId="8" xfId="1" applyNumberFormat="1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/>
    </xf>
    <xf numFmtId="1" fontId="11" fillId="2" borderId="9" xfId="1" applyNumberFormat="1" applyFont="1" applyFill="1" applyBorder="1" applyAlignment="1">
      <alignment horizontal="center" vertical="center" wrapText="1"/>
    </xf>
    <xf numFmtId="1" fontId="11" fillId="2" borderId="9" xfId="1" applyNumberFormat="1" applyFont="1" applyFill="1" applyBorder="1" applyAlignment="1">
      <alignment horizontal="center" vertical="center"/>
    </xf>
    <xf numFmtId="166" fontId="19" fillId="2" borderId="10" xfId="1" applyNumberFormat="1" applyFont="1" applyFill="1" applyBorder="1" applyAlignment="1" applyProtection="1">
      <alignment horizontal="right" vertical="center"/>
      <protection locked="0"/>
    </xf>
    <xf numFmtId="1" fontId="11" fillId="2" borderId="4" xfId="1" applyNumberFormat="1" applyFont="1" applyFill="1" applyBorder="1" applyAlignment="1" applyProtection="1">
      <alignment horizontal="center" vertical="center"/>
      <protection locked="0"/>
    </xf>
    <xf numFmtId="166" fontId="19" fillId="2" borderId="1" xfId="2" applyNumberFormat="1" applyFont="1" applyFill="1" applyBorder="1" applyAlignment="1" applyProtection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>
      <alignment horizontal="left" vertical="center" wrapText="1"/>
    </xf>
    <xf numFmtId="0" fontId="49" fillId="2" borderId="4" xfId="1" applyFont="1" applyFill="1" applyBorder="1" applyAlignment="1">
      <alignment horizontal="left" vertical="center" wrapText="1"/>
    </xf>
    <xf numFmtId="0" fontId="47" fillId="2" borderId="4" xfId="0" applyFont="1" applyFill="1" applyBorder="1"/>
    <xf numFmtId="0" fontId="9" fillId="2" borderId="4" xfId="1" applyFont="1" applyFill="1" applyBorder="1" applyAlignment="1">
      <alignment horizontal="left" vertical="center" wrapText="1"/>
    </xf>
    <xf numFmtId="0" fontId="47" fillId="2" borderId="0" xfId="0" applyFont="1" applyFill="1"/>
    <xf numFmtId="0" fontId="9" fillId="2" borderId="4" xfId="0" applyFont="1" applyFill="1" applyBorder="1" applyAlignment="1">
      <alignment horizontal="left" vertical="center" wrapText="1"/>
    </xf>
    <xf numFmtId="0" fontId="1" fillId="2" borderId="4" xfId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164" fontId="50" fillId="2" borderId="4" xfId="1" applyNumberFormat="1" applyFont="1" applyFill="1" applyBorder="1" applyAlignment="1">
      <alignment horizontal="left" vertical="center" wrapText="1"/>
    </xf>
    <xf numFmtId="0" fontId="19" fillId="4" borderId="4" xfId="1" applyFont="1" applyFill="1" applyBorder="1" applyAlignment="1">
      <alignment horizontal="left" vertical="center" wrapText="1"/>
    </xf>
    <xf numFmtId="0" fontId="19" fillId="4" borderId="3" xfId="1" applyFont="1" applyFill="1" applyBorder="1" applyAlignment="1">
      <alignment horizontal="left" vertical="center" wrapText="1"/>
    </xf>
    <xf numFmtId="164" fontId="19" fillId="4" borderId="4" xfId="1" applyNumberFormat="1" applyFont="1" applyFill="1" applyBorder="1" applyAlignment="1">
      <alignment horizontal="left" vertical="center" wrapText="1"/>
    </xf>
    <xf numFmtId="0" fontId="19" fillId="4" borderId="8" xfId="1" applyFont="1" applyFill="1" applyBorder="1" applyAlignment="1">
      <alignment horizontal="left" vertical="center" wrapText="1"/>
    </xf>
    <xf numFmtId="0" fontId="19" fillId="4" borderId="9" xfId="1" applyFont="1" applyFill="1" applyBorder="1" applyAlignment="1">
      <alignment horizontal="left" vertical="center" wrapText="1"/>
    </xf>
    <xf numFmtId="0" fontId="1" fillId="2" borderId="8" xfId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66" fontId="1" fillId="2" borderId="4" xfId="2" applyNumberFormat="1" applyFill="1" applyBorder="1" applyAlignment="1" applyProtection="1">
      <alignment horizontal="right" vertical="center"/>
    </xf>
    <xf numFmtId="166" fontId="1" fillId="2" borderId="4" xfId="0" applyNumberFormat="1" applyFont="1" applyFill="1" applyBorder="1" applyAlignment="1">
      <alignment horizontal="right" vertical="center" wrapText="1"/>
    </xf>
    <xf numFmtId="166" fontId="47" fillId="2" borderId="4" xfId="0" applyNumberFormat="1" applyFont="1" applyFill="1" applyBorder="1"/>
    <xf numFmtId="0" fontId="51" fillId="2" borderId="4" xfId="0" applyFont="1" applyFill="1" applyBorder="1" applyAlignment="1">
      <alignment horizontal="center" vertical="center" wrapText="1"/>
    </xf>
    <xf numFmtId="166" fontId="1" fillId="2" borderId="4" xfId="0" applyNumberFormat="1" applyFont="1" applyFill="1" applyBorder="1" applyAlignment="1">
      <alignment vertical="center" wrapText="1"/>
    </xf>
    <xf numFmtId="166" fontId="3" fillId="2" borderId="4" xfId="0" applyNumberFormat="1" applyFont="1" applyFill="1" applyBorder="1" applyAlignment="1">
      <alignment horizontal="right" wrapText="1"/>
    </xf>
    <xf numFmtId="4" fontId="1" fillId="2" borderId="4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166" fontId="1" fillId="2" borderId="4" xfId="1" applyNumberFormat="1" applyFill="1" applyBorder="1" applyAlignment="1">
      <alignment vertical="center"/>
    </xf>
    <xf numFmtId="166" fontId="1" fillId="2" borderId="4" xfId="1" applyNumberFormat="1" applyFill="1" applyBorder="1" applyAlignment="1">
      <alignment vertical="center" wrapText="1"/>
    </xf>
    <xf numFmtId="166" fontId="1" fillId="2" borderId="8" xfId="0" applyNumberFormat="1" applyFont="1" applyFill="1" applyBorder="1" applyAlignment="1">
      <alignment horizontal="right" vertical="center" wrapText="1"/>
    </xf>
    <xf numFmtId="166" fontId="1" fillId="2" borderId="9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166" fontId="47" fillId="2" borderId="0" xfId="0" applyNumberFormat="1" applyFont="1" applyFill="1"/>
    <xf numFmtId="0" fontId="51" fillId="2" borderId="0" xfId="0" applyFont="1" applyFill="1" applyAlignment="1">
      <alignment horizontal="center" vertical="center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49" fontId="16" fillId="4" borderId="0" xfId="0" applyNumberFormat="1" applyFont="1" applyFill="1"/>
    <xf numFmtId="0" fontId="28" fillId="22" borderId="0" xfId="0" applyFont="1" applyFill="1" applyAlignment="1">
      <alignment horizontal="left" vertical="center" wrapText="1"/>
    </xf>
    <xf numFmtId="49" fontId="16" fillId="22" borderId="0" xfId="0" applyNumberFormat="1" applyFont="1" applyFill="1"/>
    <xf numFmtId="166" fontId="1" fillId="4" borderId="4" xfId="0" applyNumberFormat="1" applyFont="1" applyFill="1" applyBorder="1" applyAlignment="1">
      <alignment horizontal="right" vertical="center" wrapText="1"/>
    </xf>
    <xf numFmtId="166" fontId="18" fillId="2" borderId="1" xfId="0" applyNumberFormat="1" applyFont="1" applyFill="1" applyBorder="1" applyAlignment="1">
      <alignment horizontal="right" vertical="center" wrapText="1"/>
    </xf>
    <xf numFmtId="4" fontId="48" fillId="2" borderId="4" xfId="0" applyNumberFormat="1" applyFont="1" applyFill="1" applyBorder="1" applyAlignment="1">
      <alignment horizontal="right" vertical="center"/>
    </xf>
    <xf numFmtId="166" fontId="3" fillId="2" borderId="0" xfId="0" applyNumberFormat="1" applyFont="1" applyFill="1" applyAlignment="1">
      <alignment vertical="center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4" fillId="23" borderId="5" xfId="1" applyFont="1" applyFill="1" applyBorder="1" applyAlignment="1">
      <alignment horizontal="center" vertical="center" wrapText="1"/>
    </xf>
    <xf numFmtId="0" fontId="4" fillId="23" borderId="6" xfId="1" applyFont="1" applyFill="1" applyBorder="1" applyAlignment="1">
      <alignment horizontal="center" vertical="center" wrapText="1"/>
    </xf>
    <xf numFmtId="0" fontId="4" fillId="23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</cellXfs>
  <cellStyles count="3">
    <cellStyle name="Millares_Hoja1" xfId="2" xr:uid="{8507C697-E91E-475C-8166-82545E831496}"/>
    <cellStyle name="Normal" xfId="0" builtinId="0"/>
    <cellStyle name="Normal_Hoja1" xfId="1" xr:uid="{69FB48C8-4F8E-4E0A-8460-7D670D94E0DF}"/>
  </cellStyles>
  <dxfs count="0"/>
  <tableStyles count="0" defaultTableStyle="TableStyleMedium2" defaultPivotStyle="PivotStyleLight16"/>
  <colors>
    <mruColors>
      <color rgb="FF0000FF"/>
      <color rgb="FFEB3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Hoja4!$B$168</c:f>
              <c:strCache>
                <c:ptCount val="1"/>
                <c:pt idx="0">
                  <c:v> 1.190.426.484,00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9F-4C33-84F8-FEBBD59A229D}"/>
              </c:ext>
            </c:extLst>
          </c:dPt>
          <c:dPt>
            <c:idx val="1"/>
            <c:bubble3D val="0"/>
            <c:explosion val="4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9F-4C33-84F8-FEBBD59A229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9F-4C08-9A02-B7D1E4547FC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E9F-4C33-84F8-FEBBD59A229D}"/>
              </c:ext>
            </c:extLst>
          </c:dPt>
          <c:dLbls>
            <c:dLbl>
              <c:idx val="3"/>
              <c:layout>
                <c:manualLayout>
                  <c:x val="-0.35222659667541556"/>
                  <c:y val="-7.6463254593175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9F-4C33-84F8-FEBBD59A2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Hoja4!$C$167:$F$167</c:f>
              <c:strCache>
                <c:ptCount val="4"/>
                <c:pt idx="0">
                  <c:v>Dirección General</c:v>
                </c:pt>
                <c:pt idx="1">
                  <c:v> Dirección Administrativa Finan </c:v>
                </c:pt>
                <c:pt idx="2">
                  <c:v>Dirección de Producción</c:v>
                </c:pt>
                <c:pt idx="3">
                  <c:v>D.G - y Comercialización</c:v>
                </c:pt>
              </c:strCache>
            </c:strRef>
          </c:cat>
          <c:val>
            <c:numRef>
              <c:f>Hoja4!$C$168:$F$168</c:f>
              <c:numCache>
                <c:formatCode>_("¢"* #,##0.00_);_("¢"* \(#,##0.00\);_("¢"* "-"??_);_(@_)</c:formatCode>
                <c:ptCount val="4"/>
                <c:pt idx="0">
                  <c:v>463344878.41000003</c:v>
                </c:pt>
                <c:pt idx="1">
                  <c:v>222572203.61000001</c:v>
                </c:pt>
                <c:pt idx="2">
                  <c:v>276105877.01999998</c:v>
                </c:pt>
                <c:pt idx="3">
                  <c:v>20950000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C08-9A02-B7D1E4547F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Hoja4!$B$190</c:f>
              <c:strCache>
                <c:ptCount val="1"/>
                <c:pt idx="0">
                  <c:v> 1.190.426.484,00 </c:v>
                </c:pt>
              </c:strCache>
            </c:strRef>
          </c:tx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84-4F59-A26F-398CF8D20C20}"/>
              </c:ext>
            </c:extLst>
          </c:dPt>
          <c:dPt>
            <c:idx val="1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84-4F59-A26F-398CF8D20C20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84-4F59-A26F-398CF8D20C20}"/>
              </c:ext>
            </c:extLst>
          </c:dPt>
          <c:dPt>
            <c:idx val="3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84-4F59-A26F-398CF8D20C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Hoja4!$C$189:$F$189</c:f>
              <c:strCache>
                <c:ptCount val="4"/>
                <c:pt idx="0">
                  <c:v>Dirección General</c:v>
                </c:pt>
                <c:pt idx="1">
                  <c:v> Dirección Administrativa Finan </c:v>
                </c:pt>
                <c:pt idx="2">
                  <c:v>Dirección de Producción</c:v>
                </c:pt>
                <c:pt idx="3">
                  <c:v>D.G - y Comercialización</c:v>
                </c:pt>
              </c:strCache>
            </c:strRef>
          </c:cat>
          <c:val>
            <c:numRef>
              <c:f>Hoja4!$C$190:$F$190</c:f>
              <c:numCache>
                <c:formatCode>_("¢"* #,##0.00_);_("¢"* \(#,##0.00\);_("¢"* "-"??_);_(@_)</c:formatCode>
                <c:ptCount val="4"/>
                <c:pt idx="0">
                  <c:v>458815764</c:v>
                </c:pt>
                <c:pt idx="1">
                  <c:v>316555288</c:v>
                </c:pt>
                <c:pt idx="2" formatCode="&quot;¢&quot;#,##0.00">
                  <c:v>394105432</c:v>
                </c:pt>
                <c:pt idx="3">
                  <c:v>20950000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F-40F6-ABC8-40001AC8EA5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Hoja4!$B$199</c:f>
              <c:strCache>
                <c:ptCount val="1"/>
                <c:pt idx="0">
                  <c:v> 1.190.426.484,00 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D1-4353-B5B1-03C52E3E194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D1-4353-B5B1-03C52E3E194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D1-4353-B5B1-03C52E3E194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D1-4353-B5B1-03C52E3E19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Hoja4!$C$198:$F$198</c:f>
              <c:strCache>
                <c:ptCount val="4"/>
                <c:pt idx="0">
                  <c:v>Dirección General</c:v>
                </c:pt>
                <c:pt idx="1">
                  <c:v> Dirección Administrativa Finan </c:v>
                </c:pt>
                <c:pt idx="2">
                  <c:v>Dirección de Producción</c:v>
                </c:pt>
                <c:pt idx="3">
                  <c:v>D.G - y Comercialización</c:v>
                </c:pt>
              </c:strCache>
            </c:strRef>
          </c:cat>
          <c:val>
            <c:numRef>
              <c:f>Hoja4!$C$199:$F$199</c:f>
              <c:numCache>
                <c:formatCode>"¢"#,##0.00</c:formatCode>
                <c:ptCount val="4"/>
                <c:pt idx="0" formatCode="_(&quot;¢&quot;* #,##0.00_);_(&quot;¢&quot;* \(#,##0.00\);_(&quot;¢&quot;* &quot;-&quot;??_);_(@_)">
                  <c:v>-4529114.4100000262</c:v>
                </c:pt>
                <c:pt idx="1">
                  <c:v>93983084.389999986</c:v>
                </c:pt>
                <c:pt idx="2">
                  <c:v>67375217.149999976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3-490D-851C-088E851C50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Dirección General</a:t>
            </a:r>
          </a:p>
        </c:rich>
      </c:tx>
      <c:layout>
        <c:manualLayout>
          <c:xMode val="edge"/>
          <c:yMode val="edge"/>
          <c:x val="1.2388888888888871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C3E-AE87-D50747D712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C3E-AE87-D50747D712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F4-4751-9C7B-9018DA3E87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C3E-AE87-D50747D7128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F4-4751-9C7B-9018DA3E87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Hoja4!$B$230:$B$233</c:f>
              <c:numCache>
                <c:formatCode>General</c:formatCode>
                <c:ptCount val="4"/>
                <c:pt idx="0" formatCode="_(&quot;¢&quot;* #,##0.00_);_(&quot;¢&quot;* \(#,##0.00\);_(&quot;¢&quot;* &quot;-&quot;??_);_(@_)">
                  <c:v>463344878.41000003</c:v>
                </c:pt>
                <c:pt idx="2" formatCode="&quot;¢&quot;#,##0.00">
                  <c:v>0</c:v>
                </c:pt>
                <c:pt idx="3" formatCode="_(&quot;¢&quot;* #,##0.00_);_(&quot;¢&quot;* \(#,##0.00\);_(&quot;¢&quot;* &quot;-&quot;??_);_(@_)">
                  <c:v>-4529114.4100000262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4-4751-9C7B-9018DA3E87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Dirección Administrativa</a:t>
            </a:r>
            <a:r>
              <a:rPr lang="es-CR" baseline="0"/>
              <a:t> Financiera</a:t>
            </a:r>
            <a:endParaRPr lang="es-CR"/>
          </a:p>
        </c:rich>
      </c:tx>
      <c:layout>
        <c:manualLayout>
          <c:xMode val="edge"/>
          <c:yMode val="edge"/>
          <c:x val="1.3312335958005248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D-45BF-B218-4C4DE36183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7D-45BF-B218-4C4DE36183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(Hoja4!$B$244,Hoja4!$B$247)</c:f>
              <c:numCache>
                <c:formatCode>_("¢"* #,##0.00_);_("¢"* \(#,##0.00\);_("¢"* "-"??_);_(@_)</c:formatCode>
                <c:ptCount val="2"/>
                <c:pt idx="0">
                  <c:v>222572203.61000001</c:v>
                </c:pt>
                <c:pt idx="1">
                  <c:v>93983084.389999986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D-4280-AC62-071023DDFC9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Dirección de Producción</a:t>
            </a:r>
          </a:p>
        </c:rich>
      </c:tx>
      <c:layout>
        <c:manualLayout>
          <c:xMode val="edge"/>
          <c:yMode val="edge"/>
          <c:x val="6.7152230971128544E-3"/>
          <c:y val="2.77777777777777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AA-49AE-912D-6EDE9CC8C6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AA-49AE-912D-6EDE9CC8C6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(Hoja4!$B$260,Hoja4!$B$262)</c:f>
              <c:numCache>
                <c:formatCode>"¢"#,##0.00</c:formatCode>
                <c:ptCount val="2"/>
                <c:pt idx="0" formatCode="_(&quot;¢&quot;* #,##0.00_);_(&quot;¢&quot;* \(#,##0.00\);_(&quot;¢&quot;* &quot;-&quot;??_);_(@_)">
                  <c:v>326730214.85000002</c:v>
                </c:pt>
                <c:pt idx="1">
                  <c:v>-67375217.149999976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3-4A44-BCCC-BC9CF0050A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Arial Narrow" panose="020B0606020202030204" pitchFamily="34" charset="0"/>
                <a:ea typeface="+mj-ea"/>
                <a:cs typeface="+mj-cs"/>
              </a:defRPr>
            </a:pPr>
            <a:r>
              <a:rPr lang="es-CR" sz="1800" b="0">
                <a:latin typeface="Arial Narrow" panose="020B0606020202030204" pitchFamily="34" charset="0"/>
              </a:rPr>
              <a:t>Presupuesto pendiente de ejecutar</a:t>
            </a:r>
          </a:p>
        </c:rich>
      </c:tx>
      <c:layout>
        <c:manualLayout>
          <c:xMode val="edge"/>
          <c:yMode val="edge"/>
          <c:x val="7.4166666666666712E-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Arial Narrow" panose="020B0606020202030204" pitchFamily="34" charset="0"/>
              <a:ea typeface="+mj-ea"/>
              <a:cs typeface="+mj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7D7-4F8C-A909-DC82E60DFEE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6A-4139-87EE-A76A1BC22C79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6A-4139-87EE-A76A1BC22C79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D7-4F8C-A909-DC82E60DFEE4}"/>
              </c:ext>
            </c:extLst>
          </c:dPt>
          <c:dLbls>
            <c:dLbl>
              <c:idx val="0"/>
              <c:layout>
                <c:manualLayout>
                  <c:x val="-8.8664698162729663E-2"/>
                  <c:y val="0.2217556138815981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D7-4F8C-A909-DC82E60DFEE4}"/>
                </c:ext>
              </c:extLst>
            </c:dLbl>
            <c:dLbl>
              <c:idx val="3"/>
              <c:layout>
                <c:manualLayout>
                  <c:x val="3.8746500437445319E-2"/>
                  <c:y val="0.1322265966754155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D7-4F8C-A909-DC82E60DFE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(Hoja4!$B$233,Hoja4!$B$247,Hoja4!$B$262,Hoja4!$B$277)</c:f>
              <c:numCache>
                <c:formatCode>_("¢"* #,##0.00_);_("¢"* \(#,##0.00\);_("¢"* "-"??_);_(@_)</c:formatCode>
                <c:ptCount val="4"/>
                <c:pt idx="0">
                  <c:v>-4529114.4100000262</c:v>
                </c:pt>
                <c:pt idx="1">
                  <c:v>93983084.389999986</c:v>
                </c:pt>
                <c:pt idx="2" formatCode="&quot;¢&quot;#,##0.00">
                  <c:v>-67375217.149999976</c:v>
                </c:pt>
                <c:pt idx="3" formatCode="&quot;¢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7-4F8C-A909-DC82E60DFE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1.190.426.484,00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D8-4D60-9B21-E71E1E1FEA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D8-4D60-9B21-E71E1E1FEA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(Hoja4!$I$176,Hoja4!$I$179)</c:f>
              <c:numCache>
                <c:formatCode>_("¢"* #,##0.00_);_("¢"* \(#,##0.00\);_("¢"* "-"??_);_(@_)</c:formatCode>
                <c:ptCount val="2"/>
                <c:pt idx="0">
                  <c:v>1035634140.83</c:v>
                </c:pt>
                <c:pt idx="1">
                  <c:v>154792343.16999993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A-4F25-B992-708DD0B9DB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Dirección de Comercialización</a:t>
            </a:r>
          </a:p>
        </c:rich>
      </c:tx>
      <c:layout>
        <c:manualLayout>
          <c:xMode val="edge"/>
          <c:yMode val="edge"/>
          <c:x val="2.2555555555555551E-2"/>
          <c:y val="1.8518511767821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BF-49B3-9F99-16C175E3C1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BF-49B3-9F99-16C175E3C1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(Hoja4!$B$273,Hoja4!$B$277)</c:f>
              <c:numCache>
                <c:formatCode>"¢"#,##0.00</c:formatCode>
                <c:ptCount val="2"/>
                <c:pt idx="0" formatCode="_(&quot;¢&quot;* #,##0.00_);_(&quot;¢&quot;* \(#,##0.00\);_(&quot;¢&quot;* &quot;-&quot;??_);_(@_)">
                  <c:v>20950000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E-40E1-88AD-2CB08AB29B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15128</xdr:colOff>
      <xdr:row>169</xdr:row>
      <xdr:rowOff>22132</xdr:rowOff>
    </xdr:from>
    <xdr:to>
      <xdr:col>4</xdr:col>
      <xdr:colOff>567578</xdr:colOff>
      <xdr:row>182</xdr:row>
      <xdr:rowOff>165007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DA3D88C-F610-D916-D004-0850BC3C0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784131</xdr:colOff>
      <xdr:row>169</xdr:row>
      <xdr:rowOff>49585</xdr:rowOff>
    </xdr:from>
    <xdr:to>
      <xdr:col>7</xdr:col>
      <xdr:colOff>917863</xdr:colOff>
      <xdr:row>182</xdr:row>
      <xdr:rowOff>192461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096527-4D3D-3464-5EC5-1E06C50F4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71436</xdr:colOff>
      <xdr:row>201</xdr:row>
      <xdr:rowOff>33337</xdr:rowOff>
    </xdr:from>
    <xdr:to>
      <xdr:col>5</xdr:col>
      <xdr:colOff>201705</xdr:colOff>
      <xdr:row>216</xdr:row>
      <xdr:rowOff>145677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6E8F82D-13D5-A921-3F3B-702AE4CDE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84044</xdr:colOff>
      <xdr:row>222</xdr:row>
      <xdr:rowOff>190499</xdr:rowOff>
    </xdr:from>
    <xdr:to>
      <xdr:col>4</xdr:col>
      <xdr:colOff>504265</xdr:colOff>
      <xdr:row>235</xdr:row>
      <xdr:rowOff>200583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F9D93C-CDC1-966F-0275-0FBFD7CCC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56028</xdr:colOff>
      <xdr:row>237</xdr:row>
      <xdr:rowOff>90767</xdr:rowOff>
    </xdr:from>
    <xdr:to>
      <xdr:col>4</xdr:col>
      <xdr:colOff>605116</xdr:colOff>
      <xdr:row>251</xdr:row>
      <xdr:rowOff>21291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6F1FC69-D8D7-D963-4D75-3217DE5F2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61633</xdr:colOff>
      <xdr:row>253</xdr:row>
      <xdr:rowOff>12326</xdr:rowOff>
    </xdr:from>
    <xdr:to>
      <xdr:col>4</xdr:col>
      <xdr:colOff>610721</xdr:colOff>
      <xdr:row>266</xdr:row>
      <xdr:rowOff>144555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F2F498A-496D-4C86-0140-6E1690E23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829235</xdr:colOff>
      <xdr:row>237</xdr:row>
      <xdr:rowOff>135591</xdr:rowOff>
    </xdr:from>
    <xdr:to>
      <xdr:col>8</xdr:col>
      <xdr:colOff>67235</xdr:colOff>
      <xdr:row>251</xdr:row>
      <xdr:rowOff>77319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488C996-DDCE-B134-A174-6FA6558005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22411</xdr:colOff>
      <xdr:row>170</xdr:row>
      <xdr:rowOff>174199</xdr:rowOff>
    </xdr:from>
    <xdr:to>
      <xdr:col>11</xdr:col>
      <xdr:colOff>1425183</xdr:colOff>
      <xdr:row>182</xdr:row>
      <xdr:rowOff>131820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4751CEBD-14B2-29B4-C538-5A9A0BD85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106456</xdr:colOff>
      <xdr:row>268</xdr:row>
      <xdr:rowOff>57149</xdr:rowOff>
    </xdr:from>
    <xdr:to>
      <xdr:col>4</xdr:col>
      <xdr:colOff>655544</xdr:colOff>
      <xdr:row>281</xdr:row>
      <xdr:rowOff>155761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47A68FA-1C50-B82A-654F-6187B4DEF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udy Villalobos" id="{86F3C80B-9F3C-4493-89C0-5028E98E882A}" userId="S::rvillalo@imprenta.go.cr::66300e0d-edab-4120-8d0d-d776e4b7f48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2-05-16T17:15:55.01" personId="{86F3C80B-9F3C-4493-89C0-5028E98E882A}" id="{41A256A8-5390-4E8B-8075-8D7D91FB36E9}">
    <text>Prórroga x 12 mil dólares con el tipo de cambio x 640 cls: ¢7.680.000</text>
  </threadedComment>
  <threadedComment ref="C69" dT="2022-04-21T17:52:56.05" personId="{86F3C80B-9F3C-4493-89C0-5028E98E882A}" id="{29DA0232-3229-4941-996C-403A9B2EEF96}">
    <text>CONVENIO MARCO</text>
  </threadedComment>
  <threadedComment ref="C69" dT="2022-05-20T14:24:41.13" personId="{86F3C80B-9F3C-4493-89C0-5028E98E882A}" id="{38CB536B-848C-4043-AA1B-A6581F177696}" parentId="{29DA0232-3229-4941-996C-403A9B2EEF96}">
    <text>Monto a ejecutar ¢493.567,69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3FD9-C243-4D4A-99CC-B97321129631}">
  <dimension ref="B1:M281"/>
  <sheetViews>
    <sheetView zoomScale="85" zoomScaleNormal="85" workbookViewId="0">
      <pane ySplit="1" topLeftCell="A275" activePane="bottomLeft" state="frozen"/>
      <selection activeCell="M131" sqref="M131"/>
      <selection pane="bottomLeft" activeCell="G230" sqref="G230"/>
    </sheetView>
  </sheetViews>
  <sheetFormatPr baseColWidth="10" defaultRowHeight="15.75" x14ac:dyDescent="0.25"/>
  <cols>
    <col min="2" max="2" width="28.140625" customWidth="1"/>
    <col min="3" max="3" width="27.85546875" style="84" customWidth="1"/>
    <col min="4" max="4" width="32.42578125" style="70" customWidth="1"/>
    <col min="5" max="5" width="21.28515625" style="70" customWidth="1"/>
    <col min="6" max="6" width="31.42578125" customWidth="1"/>
    <col min="8" max="8" width="15.7109375" customWidth="1"/>
    <col min="9" max="9" width="21.7109375" style="96" customWidth="1"/>
    <col min="10" max="10" width="21.140625" style="96" customWidth="1"/>
    <col min="11" max="11" width="23.85546875" style="96" customWidth="1"/>
    <col min="12" max="12" width="24.42578125" style="96" customWidth="1"/>
    <col min="13" max="13" width="29.28515625" customWidth="1"/>
  </cols>
  <sheetData>
    <row r="1" spans="2:13" ht="40.5" customHeight="1" x14ac:dyDescent="0.25">
      <c r="B1" s="106" t="s">
        <v>226</v>
      </c>
      <c r="C1" s="97" t="s">
        <v>228</v>
      </c>
      <c r="D1" s="107" t="s">
        <v>229</v>
      </c>
      <c r="E1" s="110" t="s">
        <v>230</v>
      </c>
      <c r="F1" s="125" t="s">
        <v>234</v>
      </c>
      <c r="I1" s="106" t="s">
        <v>226</v>
      </c>
      <c r="J1" s="110" t="s">
        <v>230</v>
      </c>
      <c r="K1" s="117" t="s">
        <v>232</v>
      </c>
      <c r="L1" s="111" t="s">
        <v>233</v>
      </c>
      <c r="M1" s="124" t="s">
        <v>235</v>
      </c>
    </row>
    <row r="2" spans="2:13" ht="24" customHeight="1" x14ac:dyDescent="0.25">
      <c r="B2" s="8">
        <v>29574947</v>
      </c>
      <c r="C2" s="135">
        <v>1555708.14</v>
      </c>
      <c r="D2" s="8">
        <v>0</v>
      </c>
      <c r="E2" s="8">
        <v>256000</v>
      </c>
      <c r="I2" s="20">
        <v>88000000</v>
      </c>
      <c r="J2" s="142">
        <v>350000</v>
      </c>
      <c r="K2" s="26">
        <v>2300000</v>
      </c>
      <c r="L2" s="20">
        <v>500000</v>
      </c>
      <c r="M2" s="20"/>
    </row>
    <row r="3" spans="2:13" ht="24" customHeight="1" x14ac:dyDescent="0.25">
      <c r="B3" s="8">
        <v>6500000</v>
      </c>
      <c r="C3" s="8">
        <v>2250000</v>
      </c>
      <c r="D3" s="8">
        <v>0</v>
      </c>
      <c r="E3" s="8">
        <v>3999040</v>
      </c>
      <c r="I3" s="20">
        <v>0</v>
      </c>
      <c r="J3" s="142">
        <v>12500000</v>
      </c>
      <c r="K3" s="26">
        <v>2300000</v>
      </c>
      <c r="L3" s="20">
        <v>100000</v>
      </c>
      <c r="M3" s="20"/>
    </row>
    <row r="4" spans="2:13" ht="24" customHeight="1" x14ac:dyDescent="0.25">
      <c r="B4" s="8">
        <v>47896000</v>
      </c>
      <c r="C4" s="8">
        <v>5300000</v>
      </c>
      <c r="D4" s="8">
        <v>361600</v>
      </c>
      <c r="E4" s="69">
        <v>2291975.61</v>
      </c>
      <c r="I4" s="20">
        <v>0</v>
      </c>
      <c r="J4" s="142">
        <v>0</v>
      </c>
      <c r="K4" s="26">
        <v>5300000</v>
      </c>
      <c r="L4" s="20">
        <v>2000000</v>
      </c>
      <c r="M4" s="20"/>
    </row>
    <row r="5" spans="2:13" ht="24" customHeight="1" x14ac:dyDescent="0.25">
      <c r="B5" s="8">
        <v>100000</v>
      </c>
      <c r="C5" s="136">
        <v>0</v>
      </c>
      <c r="D5" s="8">
        <v>235040</v>
      </c>
      <c r="E5" s="69">
        <v>4278501</v>
      </c>
      <c r="I5" s="20">
        <v>70000000</v>
      </c>
      <c r="J5" s="142">
        <v>0</v>
      </c>
      <c r="K5" s="21">
        <v>500000</v>
      </c>
      <c r="L5" s="20">
        <v>30000000</v>
      </c>
      <c r="M5" s="20"/>
    </row>
    <row r="6" spans="2:13" ht="24" customHeight="1" x14ac:dyDescent="0.25">
      <c r="B6" s="8">
        <v>1266984.56</v>
      </c>
      <c r="C6" s="136">
        <v>0</v>
      </c>
      <c r="D6" s="8">
        <v>235721.77</v>
      </c>
      <c r="E6" s="71">
        <v>4000000</v>
      </c>
      <c r="I6" s="20">
        <v>0</v>
      </c>
      <c r="J6" s="142">
        <v>0</v>
      </c>
      <c r="K6" s="21">
        <v>75000</v>
      </c>
      <c r="L6" s="20">
        <v>0</v>
      </c>
      <c r="M6" s="20"/>
    </row>
    <row r="7" spans="2:13" ht="24" customHeight="1" x14ac:dyDescent="0.25">
      <c r="B7" s="8">
        <v>100000</v>
      </c>
      <c r="C7" s="136">
        <v>0</v>
      </c>
      <c r="D7" s="69">
        <v>350000.55</v>
      </c>
      <c r="E7" s="8">
        <v>1289731</v>
      </c>
      <c r="I7" s="25">
        <v>10500000</v>
      </c>
      <c r="J7" s="142">
        <v>2500000</v>
      </c>
      <c r="K7" s="21">
        <v>386260</v>
      </c>
      <c r="L7" s="20">
        <v>0</v>
      </c>
      <c r="M7" s="20"/>
    </row>
    <row r="8" spans="2:13" ht="24" customHeight="1" x14ac:dyDescent="0.25">
      <c r="B8" s="8">
        <v>1332000</v>
      </c>
      <c r="C8" s="136">
        <v>0</v>
      </c>
      <c r="D8" s="73">
        <v>0</v>
      </c>
      <c r="E8" s="8">
        <v>0</v>
      </c>
      <c r="I8" s="25">
        <v>12400000</v>
      </c>
      <c r="J8" s="142">
        <v>500000</v>
      </c>
      <c r="K8" s="21">
        <v>18000000</v>
      </c>
      <c r="L8" s="20">
        <v>0</v>
      </c>
      <c r="M8" s="20"/>
    </row>
    <row r="9" spans="2:13" ht="24" customHeight="1" x14ac:dyDescent="0.25">
      <c r="B9" s="8">
        <v>68000000</v>
      </c>
      <c r="C9" s="8">
        <v>3393834</v>
      </c>
      <c r="D9" s="212">
        <v>1260001.98</v>
      </c>
      <c r="E9" s="6">
        <v>0</v>
      </c>
      <c r="I9" s="25">
        <v>13000000</v>
      </c>
      <c r="J9" s="142">
        <v>200000</v>
      </c>
      <c r="K9" s="21">
        <v>12000000</v>
      </c>
      <c r="L9" s="20">
        <v>0</v>
      </c>
      <c r="M9" s="20"/>
    </row>
    <row r="10" spans="2:13" ht="24" customHeight="1" x14ac:dyDescent="0.25">
      <c r="B10" s="8">
        <v>0</v>
      </c>
      <c r="C10" s="8">
        <v>682549.58</v>
      </c>
      <c r="D10" s="135">
        <v>226384.2</v>
      </c>
      <c r="E10" s="6">
        <v>719962.62</v>
      </c>
      <c r="I10" s="25">
        <v>0</v>
      </c>
      <c r="J10" s="143">
        <v>900000</v>
      </c>
      <c r="K10" s="21">
        <v>0</v>
      </c>
      <c r="L10" s="20">
        <v>0</v>
      </c>
      <c r="M10" s="20"/>
    </row>
    <row r="11" spans="2:13" ht="24" customHeight="1" x14ac:dyDescent="0.25">
      <c r="B11" s="8">
        <v>10500000</v>
      </c>
      <c r="C11" s="8">
        <v>5422568.3200000003</v>
      </c>
      <c r="D11" s="135">
        <v>70000.11</v>
      </c>
      <c r="E11" s="8">
        <v>6151633.7300000004</v>
      </c>
      <c r="I11" s="25">
        <v>1000000</v>
      </c>
      <c r="J11" s="143">
        <v>0</v>
      </c>
      <c r="K11" s="21">
        <v>0</v>
      </c>
      <c r="L11" s="20">
        <v>0</v>
      </c>
      <c r="M11" s="20"/>
    </row>
    <row r="12" spans="2:13" ht="24" customHeight="1" x14ac:dyDescent="0.25">
      <c r="B12" s="8">
        <v>12400000</v>
      </c>
      <c r="C12" s="136">
        <v>0</v>
      </c>
      <c r="D12" s="212">
        <v>70000.11</v>
      </c>
      <c r="E12" s="6">
        <v>0</v>
      </c>
      <c r="I12" s="20">
        <v>2200000</v>
      </c>
      <c r="J12" s="143">
        <v>4000000</v>
      </c>
      <c r="K12" s="21">
        <v>950000</v>
      </c>
      <c r="L12" s="20">
        <v>0</v>
      </c>
      <c r="M12" s="20"/>
    </row>
    <row r="13" spans="2:13" ht="24" customHeight="1" x14ac:dyDescent="0.25">
      <c r="B13" s="8">
        <v>13000000</v>
      </c>
      <c r="C13" s="136">
        <v>0</v>
      </c>
      <c r="D13" s="212">
        <v>898887</v>
      </c>
      <c r="E13" s="8">
        <v>0</v>
      </c>
      <c r="I13" s="20">
        <v>800000</v>
      </c>
      <c r="J13" s="144"/>
      <c r="K13" s="21">
        <v>950000</v>
      </c>
      <c r="L13" s="20">
        <v>0</v>
      </c>
      <c r="M13" s="20"/>
    </row>
    <row r="14" spans="2:13" ht="24" customHeight="1" x14ac:dyDescent="0.25">
      <c r="B14" s="69">
        <v>20900000</v>
      </c>
      <c r="C14" s="8">
        <v>87670000</v>
      </c>
      <c r="D14" s="212">
        <v>840001.32</v>
      </c>
      <c r="E14" s="8">
        <v>0</v>
      </c>
      <c r="I14" s="20">
        <v>171000000</v>
      </c>
      <c r="K14" s="21">
        <v>89000000</v>
      </c>
      <c r="L14" s="20">
        <v>0</v>
      </c>
      <c r="M14" s="20"/>
    </row>
    <row r="15" spans="2:13" ht="24" customHeight="1" x14ac:dyDescent="0.25">
      <c r="B15" s="8">
        <v>550000</v>
      </c>
      <c r="C15" s="8">
        <v>19345973.440000001</v>
      </c>
      <c r="D15" s="212">
        <v>420000</v>
      </c>
      <c r="E15" s="8">
        <v>0</v>
      </c>
      <c r="I15" s="20">
        <v>0</v>
      </c>
      <c r="K15" s="21">
        <v>60000000</v>
      </c>
      <c r="L15" s="20">
        <v>0</v>
      </c>
      <c r="M15" s="20"/>
    </row>
    <row r="16" spans="2:13" ht="24" customHeight="1" x14ac:dyDescent="0.25">
      <c r="B16" s="8">
        <v>450000</v>
      </c>
      <c r="C16" s="8">
        <v>1000000</v>
      </c>
      <c r="D16" s="212">
        <v>840001.12</v>
      </c>
      <c r="E16" s="8">
        <v>0</v>
      </c>
      <c r="I16" s="20">
        <v>0</v>
      </c>
      <c r="K16" s="21">
        <v>2000000</v>
      </c>
      <c r="L16" s="20">
        <v>0</v>
      </c>
      <c r="M16" s="20"/>
    </row>
    <row r="17" spans="2:13" ht="24" customHeight="1" x14ac:dyDescent="0.25">
      <c r="B17" s="8">
        <v>250000</v>
      </c>
      <c r="C17" s="8">
        <v>500000</v>
      </c>
      <c r="D17" s="212">
        <v>3274676.35</v>
      </c>
      <c r="E17" s="8">
        <v>0</v>
      </c>
      <c r="I17" s="20">
        <v>7000000</v>
      </c>
      <c r="K17" s="21">
        <v>0</v>
      </c>
      <c r="L17" s="20">
        <v>30000000</v>
      </c>
      <c r="M17" s="20"/>
    </row>
    <row r="18" spans="2:13" ht="24" customHeight="1" x14ac:dyDescent="0.25">
      <c r="B18" s="8">
        <v>2200000</v>
      </c>
      <c r="C18" s="8">
        <v>500000</v>
      </c>
      <c r="D18" s="212">
        <v>2240003.52</v>
      </c>
      <c r="E18" s="8">
        <v>0</v>
      </c>
      <c r="I18" s="20">
        <v>300000</v>
      </c>
      <c r="K18" s="21">
        <v>0</v>
      </c>
      <c r="L18" s="20">
        <v>0</v>
      </c>
      <c r="M18" s="20"/>
    </row>
    <row r="19" spans="2:13" ht="19.5" customHeight="1" x14ac:dyDescent="0.25">
      <c r="B19" s="8">
        <v>800000</v>
      </c>
      <c r="C19" s="8">
        <v>233232</v>
      </c>
      <c r="D19" s="212">
        <v>210000.33</v>
      </c>
      <c r="E19" s="8">
        <v>0</v>
      </c>
      <c r="I19" s="20">
        <v>1345764</v>
      </c>
      <c r="K19" s="21">
        <v>1500000</v>
      </c>
      <c r="L19" s="20">
        <v>0</v>
      </c>
      <c r="M19" s="20"/>
    </row>
    <row r="20" spans="2:13" ht="19.5" customHeight="1" x14ac:dyDescent="0.25">
      <c r="B20" s="6">
        <v>90532303.200000003</v>
      </c>
      <c r="C20" s="8">
        <v>116616</v>
      </c>
      <c r="D20" s="212">
        <v>1120001.76</v>
      </c>
      <c r="E20" s="8">
        <v>0</v>
      </c>
      <c r="I20" s="20">
        <v>11000000</v>
      </c>
      <c r="K20" s="21">
        <v>0</v>
      </c>
      <c r="L20" s="20">
        <v>0</v>
      </c>
      <c r="M20" s="20"/>
    </row>
    <row r="21" spans="2:13" ht="19.5" customHeight="1" x14ac:dyDescent="0.25">
      <c r="B21" s="8">
        <v>40233848.399999999</v>
      </c>
      <c r="C21" s="8">
        <v>7145038</v>
      </c>
      <c r="D21" s="212">
        <v>350000.55</v>
      </c>
      <c r="E21" s="8">
        <v>0</v>
      </c>
      <c r="I21" s="20">
        <v>18000000</v>
      </c>
      <c r="K21" s="21">
        <v>9000000</v>
      </c>
      <c r="L21" s="20">
        <v>0</v>
      </c>
      <c r="M21" s="20"/>
    </row>
    <row r="22" spans="2:13" ht="19.5" customHeight="1" x14ac:dyDescent="0.25">
      <c r="B22" s="8">
        <v>40233848.399999999</v>
      </c>
      <c r="C22" s="8">
        <v>13371247</v>
      </c>
      <c r="D22" s="212">
        <v>770001.21</v>
      </c>
      <c r="E22" s="8">
        <v>0</v>
      </c>
      <c r="I22" s="20">
        <v>0</v>
      </c>
      <c r="K22" s="21">
        <v>18000000</v>
      </c>
      <c r="L22" s="20">
        <v>0</v>
      </c>
      <c r="M22" s="20"/>
    </row>
    <row r="23" spans="2:13" ht="19.5" customHeight="1" x14ac:dyDescent="0.25">
      <c r="B23" s="8">
        <v>200000</v>
      </c>
      <c r="C23" s="8">
        <v>4697352</v>
      </c>
      <c r="D23" s="8">
        <v>2169968.38</v>
      </c>
      <c r="E23" s="8">
        <v>0</v>
      </c>
      <c r="I23" s="20">
        <v>5000000</v>
      </c>
      <c r="K23" s="21">
        <v>6000000</v>
      </c>
      <c r="L23" s="20">
        <v>0</v>
      </c>
      <c r="M23" s="20"/>
    </row>
    <row r="24" spans="2:13" ht="19.5" customHeight="1" x14ac:dyDescent="0.25">
      <c r="B24" s="8">
        <v>7000000</v>
      </c>
      <c r="C24" s="8">
        <v>583010</v>
      </c>
      <c r="D24" s="8">
        <v>592748.28</v>
      </c>
      <c r="E24" s="8">
        <v>0</v>
      </c>
      <c r="I24" s="20">
        <v>2500000</v>
      </c>
      <c r="K24" s="21">
        <v>1500000</v>
      </c>
      <c r="L24" s="20">
        <v>0</v>
      </c>
      <c r="M24" s="20"/>
    </row>
    <row r="25" spans="2:13" ht="19.5" customHeight="1" x14ac:dyDescent="0.25">
      <c r="B25" s="6">
        <v>300000</v>
      </c>
      <c r="C25" s="8">
        <v>6000000</v>
      </c>
      <c r="D25" s="8">
        <v>520655</v>
      </c>
      <c r="E25" s="8">
        <v>0</v>
      </c>
      <c r="I25" s="20">
        <v>15000000</v>
      </c>
      <c r="K25" s="21">
        <v>6000000</v>
      </c>
      <c r="L25" s="20">
        <v>0</v>
      </c>
      <c r="M25" s="20"/>
    </row>
    <row r="26" spans="2:13" ht="19.5" customHeight="1" x14ac:dyDescent="0.25">
      <c r="B26" s="6">
        <v>1121163.3999999999</v>
      </c>
      <c r="C26" s="8">
        <v>313573</v>
      </c>
      <c r="D26" s="8">
        <v>1204128</v>
      </c>
      <c r="E26" s="8">
        <v>0</v>
      </c>
      <c r="I26" s="20">
        <v>0</v>
      </c>
      <c r="K26" s="21">
        <v>380000</v>
      </c>
      <c r="L26" s="20">
        <v>0</v>
      </c>
      <c r="M26" s="20"/>
    </row>
    <row r="27" spans="2:13" ht="19.5" customHeight="1" x14ac:dyDescent="0.25">
      <c r="B27" s="8">
        <v>6996960</v>
      </c>
      <c r="C27" s="76">
        <v>10000000</v>
      </c>
      <c r="D27" s="8">
        <v>226385</v>
      </c>
      <c r="E27" s="8">
        <v>0</v>
      </c>
      <c r="I27" s="20">
        <v>500000</v>
      </c>
      <c r="K27" s="21">
        <v>10000000</v>
      </c>
      <c r="L27" s="20">
        <v>0</v>
      </c>
      <c r="M27" s="68"/>
    </row>
    <row r="28" spans="2:13" ht="19.5" customHeight="1" x14ac:dyDescent="0.25">
      <c r="B28" s="8">
        <v>6559650</v>
      </c>
      <c r="C28" s="8">
        <v>238979</v>
      </c>
      <c r="D28" s="76">
        <v>1750002.75</v>
      </c>
      <c r="E28" s="8">
        <v>0</v>
      </c>
      <c r="I28" s="20">
        <v>3000000</v>
      </c>
      <c r="K28" s="21">
        <v>600000</v>
      </c>
      <c r="L28" s="68">
        <v>0</v>
      </c>
      <c r="M28" s="20"/>
    </row>
    <row r="29" spans="2:13" ht="19.5" customHeight="1" x14ac:dyDescent="0.25">
      <c r="B29" s="8">
        <v>2200000</v>
      </c>
      <c r="C29" s="76">
        <v>296500</v>
      </c>
      <c r="D29" s="76">
        <v>350000.55</v>
      </c>
      <c r="E29" s="8">
        <v>0</v>
      </c>
      <c r="I29" s="20">
        <v>170000</v>
      </c>
      <c r="K29" s="21">
        <v>0</v>
      </c>
      <c r="L29" s="20">
        <v>0</v>
      </c>
      <c r="M29" s="20"/>
    </row>
    <row r="30" spans="2:13" ht="19.5" customHeight="1" x14ac:dyDescent="0.25">
      <c r="B30" s="8">
        <v>13853990</v>
      </c>
      <c r="C30" s="8">
        <v>743088</v>
      </c>
      <c r="D30" s="76">
        <v>0</v>
      </c>
      <c r="E30" s="8">
        <v>0</v>
      </c>
      <c r="I30" s="20">
        <v>700000</v>
      </c>
      <c r="K30" s="21">
        <v>3800000</v>
      </c>
      <c r="L30" s="20">
        <v>0</v>
      </c>
      <c r="M30" s="20"/>
    </row>
    <row r="31" spans="2:13" ht="28.5" customHeight="1" x14ac:dyDescent="0.25">
      <c r="B31" s="8">
        <v>4410000</v>
      </c>
      <c r="C31" s="76">
        <v>0</v>
      </c>
      <c r="D31" s="8">
        <v>350000.6</v>
      </c>
      <c r="E31" s="8">
        <v>0</v>
      </c>
      <c r="I31" s="21">
        <v>17000000</v>
      </c>
      <c r="K31" s="21">
        <v>3800000</v>
      </c>
      <c r="L31" s="20">
        <v>0</v>
      </c>
      <c r="M31" s="20"/>
    </row>
    <row r="32" spans="2:13" ht="19.5" customHeight="1" x14ac:dyDescent="0.25">
      <c r="B32" s="8">
        <v>0</v>
      </c>
      <c r="C32" s="8">
        <v>118706.5</v>
      </c>
      <c r="D32" s="76">
        <v>210000</v>
      </c>
      <c r="E32" s="8">
        <v>0</v>
      </c>
      <c r="I32" s="21">
        <v>8400000</v>
      </c>
      <c r="J32" s="114">
        <f>SUM(J2:J31)</f>
        <v>20950000</v>
      </c>
      <c r="K32" s="21">
        <v>2000000</v>
      </c>
      <c r="L32" s="20">
        <v>0</v>
      </c>
      <c r="M32" s="20"/>
    </row>
    <row r="33" spans="2:13" ht="19.5" customHeight="1" x14ac:dyDescent="0.25">
      <c r="B33" s="8">
        <v>4242660</v>
      </c>
      <c r="C33" s="8">
        <v>135600</v>
      </c>
      <c r="D33" s="76">
        <v>1469978.58</v>
      </c>
      <c r="E33" s="8">
        <v>0</v>
      </c>
      <c r="K33" s="21">
        <v>4000000</v>
      </c>
      <c r="L33" s="20">
        <v>0</v>
      </c>
      <c r="M33" s="20"/>
    </row>
    <row r="34" spans="2:13" ht="19.5" customHeight="1" x14ac:dyDescent="0.25">
      <c r="B34" s="8">
        <v>2398585.46</v>
      </c>
      <c r="C34" s="8">
        <v>924534.36</v>
      </c>
      <c r="D34" s="76">
        <v>1819973.48</v>
      </c>
      <c r="E34" s="8">
        <v>0</v>
      </c>
      <c r="K34" s="21">
        <v>0</v>
      </c>
      <c r="L34" s="20">
        <v>15000000</v>
      </c>
      <c r="M34" s="20"/>
    </row>
    <row r="35" spans="2:13" ht="19.5" customHeight="1" x14ac:dyDescent="0.25">
      <c r="B35" s="8">
        <v>2678680.37</v>
      </c>
      <c r="C35" s="8">
        <v>948633.87</v>
      </c>
      <c r="D35" s="8">
        <v>0</v>
      </c>
      <c r="E35" s="8">
        <v>0</v>
      </c>
      <c r="K35" s="21">
        <v>200000</v>
      </c>
      <c r="L35" s="20">
        <v>0</v>
      </c>
      <c r="M35" s="20"/>
    </row>
    <row r="36" spans="2:13" ht="15" x14ac:dyDescent="0.25">
      <c r="B36" s="135">
        <v>0</v>
      </c>
      <c r="C36" s="8">
        <v>200000</v>
      </c>
      <c r="D36" s="8">
        <v>1889972.46</v>
      </c>
      <c r="E36" s="8">
        <v>0</v>
      </c>
      <c r="K36" s="21">
        <v>2398980</v>
      </c>
      <c r="L36" s="20">
        <v>17000000</v>
      </c>
      <c r="M36" s="20"/>
    </row>
    <row r="37" spans="2:13" ht="15" x14ac:dyDescent="0.25">
      <c r="B37" s="135">
        <v>0</v>
      </c>
      <c r="C37" s="8">
        <v>1244700</v>
      </c>
      <c r="D37" s="8">
        <v>1889972.46</v>
      </c>
      <c r="E37" s="8">
        <v>0</v>
      </c>
      <c r="K37" s="21">
        <v>0</v>
      </c>
      <c r="L37" s="20">
        <v>0</v>
      </c>
      <c r="M37" s="20"/>
    </row>
    <row r="38" spans="2:13" ht="15" x14ac:dyDescent="0.25">
      <c r="B38" s="8">
        <v>4500000</v>
      </c>
      <c r="C38" s="8">
        <v>891000</v>
      </c>
      <c r="D38" s="8">
        <v>998016</v>
      </c>
      <c r="E38" s="8">
        <v>0</v>
      </c>
      <c r="K38" s="21">
        <v>3000000</v>
      </c>
      <c r="L38" s="20">
        <v>0</v>
      </c>
      <c r="M38" s="20"/>
    </row>
    <row r="39" spans="2:13" ht="15" x14ac:dyDescent="0.25">
      <c r="B39" s="6"/>
      <c r="C39" s="8">
        <v>791000</v>
      </c>
      <c r="D39" s="73">
        <v>0</v>
      </c>
      <c r="E39" s="8">
        <v>0</v>
      </c>
      <c r="K39" s="21">
        <v>0</v>
      </c>
      <c r="L39" s="20">
        <v>0</v>
      </c>
      <c r="M39" s="20"/>
    </row>
    <row r="40" spans="2:13" ht="15" x14ac:dyDescent="0.25">
      <c r="B40" s="8">
        <v>1800000</v>
      </c>
      <c r="C40" s="8">
        <v>711900</v>
      </c>
      <c r="D40" s="73">
        <v>1050001.6499999999</v>
      </c>
      <c r="E40" s="8">
        <v>0</v>
      </c>
      <c r="K40" s="21">
        <v>0</v>
      </c>
      <c r="L40" s="20">
        <v>0</v>
      </c>
      <c r="M40" s="20"/>
    </row>
    <row r="41" spans="2:13" ht="15" x14ac:dyDescent="0.25">
      <c r="B41" s="8">
        <v>1096100.02</v>
      </c>
      <c r="C41" s="76">
        <v>571554</v>
      </c>
      <c r="D41" s="73">
        <v>1702101.49</v>
      </c>
      <c r="E41" s="8">
        <v>0</v>
      </c>
      <c r="K41" s="21">
        <v>0</v>
      </c>
      <c r="L41" s="20">
        <v>0</v>
      </c>
      <c r="M41" s="20"/>
    </row>
    <row r="42" spans="2:13" ht="15" x14ac:dyDescent="0.25">
      <c r="B42" s="8">
        <v>167157.6</v>
      </c>
      <c r="C42" s="76">
        <v>135600</v>
      </c>
      <c r="D42" s="73">
        <v>1919331.86</v>
      </c>
      <c r="E42" s="8">
        <v>0</v>
      </c>
      <c r="K42" s="21">
        <v>1800000</v>
      </c>
      <c r="L42" s="20">
        <v>0</v>
      </c>
      <c r="M42" s="20"/>
    </row>
    <row r="43" spans="2:13" ht="15" x14ac:dyDescent="0.25">
      <c r="B43" s="6">
        <v>0</v>
      </c>
      <c r="C43" s="76">
        <v>339000</v>
      </c>
      <c r="D43" s="223">
        <v>280000</v>
      </c>
      <c r="E43" s="8">
        <v>0</v>
      </c>
      <c r="K43" s="21">
        <v>0</v>
      </c>
      <c r="L43" s="20">
        <v>4795000</v>
      </c>
      <c r="M43" s="20"/>
    </row>
    <row r="44" spans="2:13" ht="15" x14ac:dyDescent="0.25">
      <c r="B44" s="8">
        <v>17000000</v>
      </c>
      <c r="C44" s="76">
        <v>0</v>
      </c>
      <c r="D44" s="8">
        <v>7660044</v>
      </c>
      <c r="E44" s="8">
        <v>0</v>
      </c>
      <c r="K44" s="21">
        <v>1800000</v>
      </c>
      <c r="L44" s="20">
        <v>0</v>
      </c>
      <c r="M44" s="20"/>
    </row>
    <row r="45" spans="2:13" ht="15" x14ac:dyDescent="0.25">
      <c r="B45" s="6">
        <v>0</v>
      </c>
      <c r="C45" s="76">
        <v>457650</v>
      </c>
      <c r="D45" s="8">
        <v>0</v>
      </c>
      <c r="E45" s="8">
        <v>0</v>
      </c>
      <c r="K45" s="21">
        <v>0</v>
      </c>
      <c r="L45" s="20">
        <v>7000000</v>
      </c>
      <c r="M45" s="20"/>
    </row>
    <row r="46" spans="2:13" ht="15" x14ac:dyDescent="0.25">
      <c r="B46" s="8">
        <v>0</v>
      </c>
      <c r="C46" s="8">
        <v>488160</v>
      </c>
      <c r="D46" s="8">
        <v>2570750</v>
      </c>
      <c r="E46" s="8">
        <v>0</v>
      </c>
      <c r="K46" s="21">
        <v>6500000</v>
      </c>
      <c r="L46" s="20">
        <v>2300000</v>
      </c>
      <c r="M46" s="20"/>
    </row>
    <row r="47" spans="2:13" ht="15" x14ac:dyDescent="0.25">
      <c r="B47" s="8">
        <v>0</v>
      </c>
      <c r="C47" s="74">
        <v>976320</v>
      </c>
      <c r="D47" s="8">
        <v>2655551.98</v>
      </c>
      <c r="E47" s="8">
        <v>0</v>
      </c>
      <c r="K47" s="21">
        <v>7600000</v>
      </c>
      <c r="L47" s="20">
        <v>1500000</v>
      </c>
      <c r="M47" s="20"/>
    </row>
    <row r="48" spans="2:13" ht="15" x14ac:dyDescent="0.25">
      <c r="B48" s="8">
        <v>0</v>
      </c>
      <c r="C48" s="6">
        <v>351492.15</v>
      </c>
      <c r="D48" s="8">
        <v>279995.92</v>
      </c>
      <c r="E48" s="8">
        <v>0</v>
      </c>
      <c r="K48" s="21">
        <v>0</v>
      </c>
      <c r="L48" s="20">
        <v>0</v>
      </c>
      <c r="M48" s="20"/>
    </row>
    <row r="49" spans="2:13" ht="15" x14ac:dyDescent="0.25">
      <c r="B49" s="8">
        <v>0</v>
      </c>
      <c r="C49" s="6">
        <v>283274.78000000003</v>
      </c>
      <c r="D49" s="8">
        <v>4237500</v>
      </c>
      <c r="E49" s="8">
        <v>0</v>
      </c>
      <c r="K49" s="21">
        <v>0</v>
      </c>
      <c r="L49" s="20">
        <v>0</v>
      </c>
      <c r="M49" s="20"/>
    </row>
    <row r="50" spans="2:13" ht="15" x14ac:dyDescent="0.25">
      <c r="B50" s="8">
        <v>0</v>
      </c>
      <c r="C50" s="213">
        <v>1397832.6</v>
      </c>
      <c r="D50" s="8">
        <v>1994880</v>
      </c>
      <c r="E50" s="8">
        <v>0</v>
      </c>
      <c r="K50" s="21">
        <v>900000</v>
      </c>
      <c r="L50" s="20">
        <v>0</v>
      </c>
      <c r="M50" s="20"/>
    </row>
    <row r="51" spans="2:13" ht="15" x14ac:dyDescent="0.25">
      <c r="B51" s="8">
        <v>0</v>
      </c>
      <c r="C51" s="8">
        <v>1292043.98</v>
      </c>
      <c r="D51" s="8">
        <v>1695000</v>
      </c>
      <c r="E51" s="8">
        <v>0</v>
      </c>
      <c r="K51" s="21">
        <v>0</v>
      </c>
      <c r="L51" s="20">
        <v>0</v>
      </c>
      <c r="M51" s="20"/>
    </row>
    <row r="52" spans="2:13" ht="15" x14ac:dyDescent="0.25">
      <c r="B52" s="8">
        <v>0</v>
      </c>
      <c r="C52" s="8">
        <v>1353640.56</v>
      </c>
      <c r="D52" s="73">
        <v>6497880</v>
      </c>
      <c r="E52" s="8">
        <v>0</v>
      </c>
      <c r="K52" s="21">
        <v>1715048</v>
      </c>
      <c r="L52" s="20">
        <v>0</v>
      </c>
      <c r="M52" s="20"/>
    </row>
    <row r="53" spans="2:13" ht="15" x14ac:dyDescent="0.25">
      <c r="B53" s="8">
        <v>0</v>
      </c>
      <c r="C53" s="8">
        <v>1367560.47</v>
      </c>
      <c r="D53" s="8">
        <v>1130000</v>
      </c>
      <c r="E53" s="8">
        <v>0</v>
      </c>
      <c r="K53" s="21">
        <v>700000</v>
      </c>
      <c r="L53" s="20">
        <v>0</v>
      </c>
      <c r="M53" s="20"/>
    </row>
    <row r="54" spans="2:13" ht="15" x14ac:dyDescent="0.25">
      <c r="B54" s="8">
        <v>0</v>
      </c>
      <c r="C54" s="8">
        <v>1281674</v>
      </c>
      <c r="D54" s="8">
        <v>1878000</v>
      </c>
      <c r="E54" s="8">
        <v>0</v>
      </c>
      <c r="K54" s="21">
        <v>1300000</v>
      </c>
      <c r="L54" s="20">
        <v>16000000</v>
      </c>
      <c r="M54" s="20"/>
    </row>
    <row r="55" spans="2:13" ht="15" x14ac:dyDescent="0.25">
      <c r="B55" s="8">
        <v>0</v>
      </c>
      <c r="C55" s="8">
        <v>1245570</v>
      </c>
      <c r="D55" s="8">
        <v>3810592.27</v>
      </c>
      <c r="E55" s="8">
        <v>0</v>
      </c>
      <c r="K55" s="63">
        <v>1000000</v>
      </c>
      <c r="L55" s="20">
        <v>3000000</v>
      </c>
      <c r="M55" s="20"/>
    </row>
    <row r="56" spans="2:13" ht="15" x14ac:dyDescent="0.25">
      <c r="B56" s="8">
        <v>0</v>
      </c>
      <c r="C56" s="8">
        <v>1191255.04</v>
      </c>
      <c r="D56" s="8">
        <v>796355.79</v>
      </c>
      <c r="E56" s="8">
        <v>0</v>
      </c>
      <c r="K56" s="21">
        <v>500000</v>
      </c>
      <c r="L56" s="20">
        <v>1500000</v>
      </c>
      <c r="M56" s="20"/>
    </row>
    <row r="57" spans="2:13" ht="15" x14ac:dyDescent="0.25">
      <c r="B57" s="8">
        <v>0</v>
      </c>
      <c r="C57" s="8">
        <v>361013</v>
      </c>
      <c r="D57" s="8">
        <v>501532.65</v>
      </c>
      <c r="E57" s="8">
        <v>0</v>
      </c>
      <c r="K57" s="21">
        <v>0</v>
      </c>
      <c r="L57" s="20">
        <v>1200000</v>
      </c>
      <c r="M57" s="20"/>
    </row>
    <row r="58" spans="2:13" ht="15" x14ac:dyDescent="0.25">
      <c r="B58" s="8">
        <v>0</v>
      </c>
      <c r="C58" s="8">
        <v>355973.7</v>
      </c>
      <c r="D58" s="8">
        <v>241000</v>
      </c>
      <c r="E58" s="8">
        <v>0</v>
      </c>
      <c r="K58" s="21">
        <v>0</v>
      </c>
      <c r="L58" s="20">
        <v>2700000</v>
      </c>
      <c r="M58" s="20"/>
    </row>
    <row r="59" spans="2:13" ht="15" x14ac:dyDescent="0.25">
      <c r="B59" s="8">
        <v>0</v>
      </c>
      <c r="C59" s="8">
        <v>535000</v>
      </c>
      <c r="D59" s="8">
        <v>431172.04</v>
      </c>
      <c r="E59" s="8">
        <v>0</v>
      </c>
      <c r="K59" s="21">
        <v>0</v>
      </c>
      <c r="L59" s="20">
        <v>50000</v>
      </c>
      <c r="M59" s="20"/>
    </row>
    <row r="60" spans="2:13" ht="15" x14ac:dyDescent="0.25">
      <c r="B60" s="8">
        <v>0</v>
      </c>
      <c r="C60" s="76">
        <v>1690819</v>
      </c>
      <c r="D60" s="8">
        <v>3527716.5</v>
      </c>
      <c r="E60" s="8">
        <v>0</v>
      </c>
      <c r="K60" s="21">
        <v>0</v>
      </c>
      <c r="L60" s="20">
        <v>8000000</v>
      </c>
      <c r="M60" s="20"/>
    </row>
    <row r="61" spans="2:13" ht="15" x14ac:dyDescent="0.25">
      <c r="B61" s="8">
        <v>0</v>
      </c>
      <c r="C61" s="76">
        <v>0</v>
      </c>
      <c r="D61" s="8">
        <v>564815</v>
      </c>
      <c r="E61" s="8">
        <v>0</v>
      </c>
      <c r="K61" s="21">
        <v>500000</v>
      </c>
      <c r="L61" s="20">
        <v>0</v>
      </c>
      <c r="M61" s="20"/>
    </row>
    <row r="62" spans="2:13" ht="15" x14ac:dyDescent="0.25">
      <c r="B62" s="8">
        <v>0</v>
      </c>
      <c r="C62" s="76">
        <v>0</v>
      </c>
      <c r="D62" s="8">
        <v>1278278</v>
      </c>
      <c r="E62" s="8">
        <v>0</v>
      </c>
      <c r="K62" s="21">
        <v>1250000</v>
      </c>
      <c r="L62" s="20">
        <v>0</v>
      </c>
      <c r="M62" s="20"/>
    </row>
    <row r="63" spans="2:13" ht="15" x14ac:dyDescent="0.25">
      <c r="B63" s="8">
        <v>0</v>
      </c>
      <c r="C63" s="76">
        <v>1000000</v>
      </c>
      <c r="D63" s="8">
        <v>2063466</v>
      </c>
      <c r="E63" s="8">
        <v>0</v>
      </c>
      <c r="K63" s="21">
        <v>1250000</v>
      </c>
      <c r="L63" s="20">
        <v>0</v>
      </c>
      <c r="M63" s="68"/>
    </row>
    <row r="64" spans="2:13" ht="15" x14ac:dyDescent="0.25">
      <c r="B64" s="8">
        <v>0</v>
      </c>
      <c r="C64" s="8">
        <v>363391.32</v>
      </c>
      <c r="D64" s="8">
        <v>1810000</v>
      </c>
      <c r="E64" s="8">
        <v>0</v>
      </c>
      <c r="K64" s="21">
        <v>300000</v>
      </c>
      <c r="L64" s="68">
        <v>3500000</v>
      </c>
      <c r="M64" s="20"/>
    </row>
    <row r="65" spans="2:13" ht="15" x14ac:dyDescent="0.25">
      <c r="B65" s="8">
        <v>0</v>
      </c>
      <c r="C65" s="8">
        <v>5344.8</v>
      </c>
      <c r="D65" s="8">
        <v>46104</v>
      </c>
      <c r="E65" s="8">
        <v>0</v>
      </c>
      <c r="K65" s="21">
        <v>2500000</v>
      </c>
      <c r="L65" s="20">
        <v>0</v>
      </c>
      <c r="M65" s="20"/>
    </row>
    <row r="66" spans="2:13" ht="15" x14ac:dyDescent="0.25">
      <c r="B66" s="8">
        <v>0</v>
      </c>
      <c r="C66" s="8">
        <v>6120</v>
      </c>
      <c r="D66" s="8">
        <v>230520</v>
      </c>
      <c r="E66" s="8">
        <v>0</v>
      </c>
      <c r="K66" s="21">
        <v>800000</v>
      </c>
      <c r="L66" s="20">
        <v>0</v>
      </c>
      <c r="M66" s="20"/>
    </row>
    <row r="67" spans="2:13" ht="15" x14ac:dyDescent="0.25">
      <c r="B67" s="8">
        <v>0</v>
      </c>
      <c r="C67" s="8">
        <v>316430.52</v>
      </c>
      <c r="D67" s="8">
        <v>230520</v>
      </c>
      <c r="E67" s="8">
        <v>0</v>
      </c>
      <c r="K67" s="21">
        <v>600000</v>
      </c>
      <c r="L67" s="20">
        <v>700000</v>
      </c>
      <c r="M67" s="20"/>
    </row>
    <row r="68" spans="2:13" ht="15" x14ac:dyDescent="0.25">
      <c r="B68" s="8">
        <v>0</v>
      </c>
      <c r="C68" s="8">
        <v>35496</v>
      </c>
      <c r="D68" s="8">
        <v>138312</v>
      </c>
      <c r="E68" s="8">
        <v>0</v>
      </c>
      <c r="K68" s="21">
        <v>2000000</v>
      </c>
      <c r="L68" s="20">
        <v>900000</v>
      </c>
      <c r="M68" s="20"/>
    </row>
    <row r="69" spans="2:13" ht="15" x14ac:dyDescent="0.25">
      <c r="B69" s="8">
        <v>0</v>
      </c>
      <c r="C69" s="136">
        <v>500000</v>
      </c>
      <c r="D69" s="8">
        <v>103000</v>
      </c>
      <c r="E69" s="8">
        <v>0</v>
      </c>
      <c r="K69" s="21">
        <v>200000</v>
      </c>
      <c r="L69" s="20">
        <v>6000000</v>
      </c>
      <c r="M69" s="20"/>
    </row>
    <row r="70" spans="2:13" ht="15" x14ac:dyDescent="0.25">
      <c r="B70" s="8">
        <v>0</v>
      </c>
      <c r="C70" s="136">
        <v>850000</v>
      </c>
      <c r="D70" s="8">
        <v>230520</v>
      </c>
      <c r="E70" s="8">
        <v>0</v>
      </c>
      <c r="K70" s="21">
        <v>400000</v>
      </c>
      <c r="L70" s="20">
        <v>5000000</v>
      </c>
      <c r="M70" s="20"/>
    </row>
    <row r="71" spans="2:13" ht="15" x14ac:dyDescent="0.25">
      <c r="B71" s="8">
        <v>0</v>
      </c>
      <c r="C71" s="136">
        <v>1150000</v>
      </c>
      <c r="D71" s="8">
        <v>0</v>
      </c>
      <c r="E71" s="8">
        <v>0</v>
      </c>
      <c r="K71" s="21">
        <v>800000</v>
      </c>
      <c r="L71" s="20">
        <v>5000000</v>
      </c>
      <c r="M71" s="20"/>
    </row>
    <row r="72" spans="2:13" ht="15" x14ac:dyDescent="0.25">
      <c r="B72" s="8">
        <v>0</v>
      </c>
      <c r="C72" s="136">
        <v>300000</v>
      </c>
      <c r="D72" s="8">
        <v>0</v>
      </c>
      <c r="E72" s="8">
        <v>0</v>
      </c>
      <c r="K72" s="21">
        <v>0</v>
      </c>
      <c r="L72" s="20">
        <v>100000</v>
      </c>
      <c r="M72" s="20"/>
    </row>
    <row r="73" spans="2:13" ht="15" x14ac:dyDescent="0.25">
      <c r="B73" s="8">
        <v>0</v>
      </c>
      <c r="C73" s="136">
        <v>850000</v>
      </c>
      <c r="D73" s="8">
        <v>495288.3</v>
      </c>
      <c r="E73" s="8">
        <v>0</v>
      </c>
      <c r="K73" s="21">
        <v>800000</v>
      </c>
      <c r="L73" s="20">
        <v>47570432</v>
      </c>
      <c r="M73" s="20"/>
    </row>
    <row r="74" spans="2:13" ht="15" x14ac:dyDescent="0.25">
      <c r="B74" s="8">
        <v>0</v>
      </c>
      <c r="C74" s="136">
        <v>800000</v>
      </c>
      <c r="D74" s="8">
        <v>90710.15</v>
      </c>
      <c r="E74" s="8">
        <v>0</v>
      </c>
      <c r="K74" s="21">
        <v>1000000</v>
      </c>
      <c r="L74" s="20">
        <v>0</v>
      </c>
      <c r="M74" s="20"/>
    </row>
    <row r="75" spans="2:13" ht="15" x14ac:dyDescent="0.25">
      <c r="B75" s="8">
        <v>0</v>
      </c>
      <c r="C75" s="136">
        <v>450000</v>
      </c>
      <c r="D75" s="8">
        <v>135343.85</v>
      </c>
      <c r="E75" s="8">
        <v>0</v>
      </c>
      <c r="K75" s="21">
        <v>400000</v>
      </c>
      <c r="L75" s="20">
        <v>0</v>
      </c>
      <c r="M75" s="20"/>
    </row>
    <row r="76" spans="2:13" ht="15" x14ac:dyDescent="0.25">
      <c r="B76" s="8">
        <v>0</v>
      </c>
      <c r="C76" s="136">
        <v>2100000</v>
      </c>
      <c r="D76" s="8">
        <v>155608.5</v>
      </c>
      <c r="E76" s="8">
        <v>0</v>
      </c>
      <c r="K76" s="21">
        <v>200000</v>
      </c>
      <c r="L76" s="20">
        <v>0</v>
      </c>
      <c r="M76" s="20"/>
    </row>
    <row r="77" spans="2:13" ht="15" x14ac:dyDescent="0.25">
      <c r="B77" s="8">
        <v>0</v>
      </c>
      <c r="C77" s="8">
        <v>1367560.47</v>
      </c>
      <c r="D77" s="8">
        <v>61107.21</v>
      </c>
      <c r="E77" s="8">
        <v>0</v>
      </c>
      <c r="K77" s="21">
        <v>0</v>
      </c>
      <c r="L77" s="20">
        <v>0</v>
      </c>
      <c r="M77" s="20"/>
    </row>
    <row r="78" spans="2:13" ht="15" x14ac:dyDescent="0.25">
      <c r="B78" s="8">
        <v>0</v>
      </c>
      <c r="C78" s="136">
        <v>0</v>
      </c>
      <c r="D78" s="8">
        <v>292498</v>
      </c>
      <c r="E78" s="8">
        <v>0</v>
      </c>
      <c r="K78" s="21">
        <v>1100000</v>
      </c>
      <c r="L78" s="20">
        <v>0</v>
      </c>
      <c r="M78" s="20"/>
    </row>
    <row r="79" spans="2:13" ht="15" x14ac:dyDescent="0.25">
      <c r="B79" s="8">
        <v>0</v>
      </c>
      <c r="C79" s="8">
        <v>107350</v>
      </c>
      <c r="D79" s="8">
        <v>721518</v>
      </c>
      <c r="E79" s="8">
        <v>0</v>
      </c>
      <c r="K79" s="21">
        <v>0</v>
      </c>
      <c r="L79" s="20">
        <v>0</v>
      </c>
      <c r="M79" s="20"/>
    </row>
    <row r="80" spans="2:13" ht="15" x14ac:dyDescent="0.25">
      <c r="B80" s="8">
        <v>0</v>
      </c>
      <c r="C80" s="8">
        <v>572895.25</v>
      </c>
      <c r="D80" s="8">
        <v>220375</v>
      </c>
      <c r="E80" s="8">
        <v>0</v>
      </c>
      <c r="K80" s="21">
        <v>0</v>
      </c>
      <c r="L80" s="20">
        <v>0</v>
      </c>
      <c r="M80" s="20"/>
    </row>
    <row r="81" spans="2:13" ht="15" x14ac:dyDescent="0.25">
      <c r="B81" s="8">
        <v>0</v>
      </c>
      <c r="C81" s="8">
        <v>488802.14</v>
      </c>
      <c r="D81" s="8">
        <v>187559.73</v>
      </c>
      <c r="E81" s="8">
        <v>0</v>
      </c>
      <c r="K81" s="21">
        <v>0</v>
      </c>
      <c r="L81" s="20">
        <v>0</v>
      </c>
      <c r="M81" s="20"/>
    </row>
    <row r="82" spans="2:13" ht="15" x14ac:dyDescent="0.25">
      <c r="B82" s="8">
        <v>0</v>
      </c>
      <c r="C82" s="76">
        <v>0</v>
      </c>
      <c r="D82" s="8">
        <v>186135</v>
      </c>
      <c r="E82" s="8">
        <v>0</v>
      </c>
      <c r="K82" s="21">
        <v>400000</v>
      </c>
      <c r="L82" s="20">
        <v>0</v>
      </c>
      <c r="M82" s="20"/>
    </row>
    <row r="83" spans="2:13" ht="15" x14ac:dyDescent="0.25">
      <c r="B83" s="8">
        <v>0</v>
      </c>
      <c r="C83" s="76">
        <v>0</v>
      </c>
      <c r="D83" s="8">
        <v>3260562</v>
      </c>
      <c r="E83" s="8">
        <v>0</v>
      </c>
      <c r="K83" s="21">
        <v>100000</v>
      </c>
      <c r="L83" s="20">
        <v>0</v>
      </c>
      <c r="M83" s="20"/>
    </row>
    <row r="84" spans="2:13" ht="15" x14ac:dyDescent="0.25">
      <c r="B84" s="8">
        <v>0</v>
      </c>
      <c r="C84" s="8">
        <v>354021</v>
      </c>
      <c r="D84" s="8">
        <v>2028907.23</v>
      </c>
      <c r="E84" s="8">
        <v>0</v>
      </c>
      <c r="K84" s="21">
        <v>50000</v>
      </c>
      <c r="L84" s="20">
        <v>2850000</v>
      </c>
      <c r="M84" s="20"/>
    </row>
    <row r="85" spans="2:13" ht="15" x14ac:dyDescent="0.25">
      <c r="B85" s="8">
        <v>0</v>
      </c>
      <c r="C85" s="76">
        <v>12763.35</v>
      </c>
      <c r="D85" s="8">
        <v>284543</v>
      </c>
      <c r="E85" s="8">
        <v>0</v>
      </c>
      <c r="K85" s="21">
        <v>700000</v>
      </c>
      <c r="L85" s="20">
        <v>15000000</v>
      </c>
      <c r="M85" s="20"/>
    </row>
    <row r="86" spans="2:13" ht="15" x14ac:dyDescent="0.25">
      <c r="B86" s="8">
        <v>0</v>
      </c>
      <c r="C86" s="8">
        <v>16965.25</v>
      </c>
      <c r="D86" s="8">
        <v>603417.59999999998</v>
      </c>
      <c r="E86" s="8">
        <v>0</v>
      </c>
      <c r="K86" s="21">
        <v>0</v>
      </c>
      <c r="L86" s="20">
        <v>42050000</v>
      </c>
      <c r="M86" s="20"/>
    </row>
    <row r="87" spans="2:13" ht="15" x14ac:dyDescent="0.25">
      <c r="B87" s="8">
        <v>0</v>
      </c>
      <c r="C87" s="8">
        <v>28774.83</v>
      </c>
      <c r="D87" s="8">
        <v>0</v>
      </c>
      <c r="E87" s="8">
        <v>0</v>
      </c>
      <c r="K87" s="21">
        <v>0</v>
      </c>
      <c r="L87" s="20">
        <v>0</v>
      </c>
      <c r="M87" s="20"/>
    </row>
    <row r="88" spans="2:13" ht="15" x14ac:dyDescent="0.25">
      <c r="B88" s="8">
        <v>0</v>
      </c>
      <c r="C88" s="8">
        <v>74734.7</v>
      </c>
      <c r="D88" s="8">
        <v>0</v>
      </c>
      <c r="E88" s="8">
        <v>0</v>
      </c>
      <c r="K88" s="21">
        <v>0</v>
      </c>
      <c r="L88" s="20">
        <v>0</v>
      </c>
      <c r="M88" s="20"/>
    </row>
    <row r="89" spans="2:13" ht="15" x14ac:dyDescent="0.25">
      <c r="B89" s="8">
        <v>0</v>
      </c>
      <c r="C89" s="8">
        <v>39129.93</v>
      </c>
      <c r="D89" s="8">
        <v>2698440</v>
      </c>
      <c r="E89" s="8">
        <v>0</v>
      </c>
      <c r="K89" s="21">
        <v>0</v>
      </c>
      <c r="L89" s="20">
        <v>0</v>
      </c>
      <c r="M89" s="20"/>
    </row>
    <row r="90" spans="2:13" ht="15" x14ac:dyDescent="0.25">
      <c r="B90" s="8">
        <v>0</v>
      </c>
      <c r="C90" s="8">
        <v>4992</v>
      </c>
      <c r="D90" s="8">
        <v>0</v>
      </c>
      <c r="E90" s="8">
        <v>0</v>
      </c>
      <c r="K90" s="21">
        <v>0</v>
      </c>
      <c r="L90" s="20">
        <v>0</v>
      </c>
      <c r="M90" s="20"/>
    </row>
    <row r="91" spans="2:13" ht="15" x14ac:dyDescent="0.25">
      <c r="B91" s="8">
        <v>0</v>
      </c>
      <c r="C91" s="8">
        <v>25512.52</v>
      </c>
      <c r="D91" s="8">
        <v>319744.8</v>
      </c>
      <c r="E91" s="8">
        <v>0</v>
      </c>
      <c r="K91" s="21">
        <v>0</v>
      </c>
      <c r="L91" s="20">
        <v>0</v>
      </c>
      <c r="M91" s="20"/>
    </row>
    <row r="92" spans="2:13" ht="15" x14ac:dyDescent="0.25">
      <c r="B92" s="8">
        <v>0</v>
      </c>
      <c r="C92" s="8">
        <v>68814.23</v>
      </c>
      <c r="D92" s="8">
        <v>463489.11</v>
      </c>
      <c r="E92" s="8">
        <v>0</v>
      </c>
      <c r="K92" s="21">
        <v>100000</v>
      </c>
      <c r="L92" s="20">
        <v>25000000</v>
      </c>
      <c r="M92" s="20"/>
    </row>
    <row r="93" spans="2:13" ht="15" x14ac:dyDescent="0.25">
      <c r="B93" s="8">
        <v>0</v>
      </c>
      <c r="C93" s="8">
        <v>82580.399999999994</v>
      </c>
      <c r="D93" s="8">
        <v>500000</v>
      </c>
      <c r="E93" s="8">
        <v>0</v>
      </c>
      <c r="K93" s="21">
        <v>150000</v>
      </c>
      <c r="L93" s="20">
        <v>0</v>
      </c>
      <c r="M93" s="20"/>
    </row>
    <row r="94" spans="2:13" ht="15" x14ac:dyDescent="0.25">
      <c r="B94" s="8">
        <v>0</v>
      </c>
      <c r="C94" s="8">
        <v>286426.21999999997</v>
      </c>
      <c r="D94" s="8">
        <v>677165.79</v>
      </c>
      <c r="E94" s="8">
        <v>0</v>
      </c>
      <c r="K94" s="21">
        <v>0</v>
      </c>
      <c r="L94" s="20">
        <v>0</v>
      </c>
      <c r="M94" s="20"/>
    </row>
    <row r="95" spans="2:13" ht="15" x14ac:dyDescent="0.25">
      <c r="B95" s="8">
        <v>0</v>
      </c>
      <c r="C95" s="76">
        <v>0</v>
      </c>
      <c r="D95" s="8">
        <v>2243192.83</v>
      </c>
      <c r="E95" s="8">
        <v>0</v>
      </c>
      <c r="K95" s="21">
        <v>1200000</v>
      </c>
      <c r="L95" s="20">
        <v>7000000</v>
      </c>
      <c r="M95" s="20"/>
    </row>
    <row r="96" spans="2:13" ht="15" x14ac:dyDescent="0.25">
      <c r="B96" s="8">
        <v>0</v>
      </c>
      <c r="C96" s="76">
        <v>11893363</v>
      </c>
      <c r="D96" s="8">
        <v>1873720.8</v>
      </c>
      <c r="E96" s="8">
        <v>0</v>
      </c>
      <c r="K96" s="21">
        <v>0</v>
      </c>
      <c r="L96" s="20">
        <v>80000000</v>
      </c>
      <c r="M96" s="88"/>
    </row>
    <row r="97" spans="2:13" ht="15" x14ac:dyDescent="0.25">
      <c r="B97" s="8">
        <v>0</v>
      </c>
      <c r="C97" s="76">
        <v>31000</v>
      </c>
      <c r="D97" s="8">
        <v>2932735.1</v>
      </c>
      <c r="E97" s="8">
        <v>0</v>
      </c>
      <c r="K97" s="21">
        <v>0</v>
      </c>
      <c r="L97" s="88"/>
      <c r="M97" s="20"/>
    </row>
    <row r="98" spans="2:13" ht="15" x14ac:dyDescent="0.25">
      <c r="B98" s="8">
        <v>0</v>
      </c>
      <c r="C98" s="76">
        <v>0</v>
      </c>
      <c r="D98" s="8">
        <v>658744.80000000005</v>
      </c>
      <c r="E98" s="8">
        <v>0</v>
      </c>
      <c r="K98" s="21">
        <v>2000000</v>
      </c>
      <c r="L98" s="20">
        <v>0</v>
      </c>
      <c r="M98" s="20"/>
    </row>
    <row r="99" spans="2:13" ht="15" x14ac:dyDescent="0.25">
      <c r="B99" s="8">
        <v>0</v>
      </c>
      <c r="C99" s="76">
        <v>0</v>
      </c>
      <c r="D99" s="8">
        <v>0</v>
      </c>
      <c r="E99" s="8">
        <v>0</v>
      </c>
      <c r="K99" s="21">
        <v>200000</v>
      </c>
      <c r="L99" s="20">
        <v>8000000</v>
      </c>
      <c r="M99" s="20"/>
    </row>
    <row r="100" spans="2:13" ht="15" x14ac:dyDescent="0.25">
      <c r="B100" s="8">
        <v>0</v>
      </c>
      <c r="C100" s="8">
        <v>113232.78</v>
      </c>
      <c r="D100" s="8">
        <v>0</v>
      </c>
      <c r="E100" s="8">
        <v>0</v>
      </c>
      <c r="K100" s="21">
        <v>800000</v>
      </c>
      <c r="L100" s="20">
        <v>0</v>
      </c>
      <c r="M100" s="20"/>
    </row>
    <row r="101" spans="2:13" ht="15" x14ac:dyDescent="0.25">
      <c r="B101" s="8">
        <v>0</v>
      </c>
      <c r="C101" s="8">
        <v>24000</v>
      </c>
      <c r="D101" s="8">
        <v>5000000</v>
      </c>
      <c r="E101" s="8">
        <v>0</v>
      </c>
      <c r="K101" s="21">
        <v>0</v>
      </c>
      <c r="L101" s="20">
        <v>0</v>
      </c>
      <c r="M101" s="20"/>
    </row>
    <row r="102" spans="2:13" ht="15" x14ac:dyDescent="0.25">
      <c r="B102" s="8">
        <v>0</v>
      </c>
      <c r="C102" s="8">
        <v>59000</v>
      </c>
      <c r="D102" s="8">
        <v>4973299.5</v>
      </c>
      <c r="E102" s="8">
        <v>0</v>
      </c>
      <c r="K102" s="21">
        <v>2500000</v>
      </c>
      <c r="L102" s="20">
        <v>0</v>
      </c>
      <c r="M102" s="20"/>
    </row>
    <row r="103" spans="2:13" ht="15" x14ac:dyDescent="0.25">
      <c r="B103" s="8">
        <v>0</v>
      </c>
      <c r="C103" s="8">
        <v>86402.06</v>
      </c>
      <c r="D103" s="8">
        <v>0</v>
      </c>
      <c r="E103" s="8">
        <v>0</v>
      </c>
      <c r="K103" s="21">
        <v>3000000</v>
      </c>
      <c r="L103" s="20">
        <v>600000</v>
      </c>
      <c r="M103" s="20"/>
    </row>
    <row r="104" spans="2:13" ht="15" x14ac:dyDescent="0.25">
      <c r="B104" s="8">
        <v>0</v>
      </c>
      <c r="C104" s="8">
        <v>101372.3</v>
      </c>
      <c r="D104" s="8">
        <v>25721.439999999999</v>
      </c>
      <c r="E104" s="8">
        <v>0</v>
      </c>
      <c r="K104" s="21">
        <v>1000000</v>
      </c>
      <c r="L104" s="20">
        <v>90000</v>
      </c>
      <c r="M104" s="20"/>
    </row>
    <row r="105" spans="2:13" ht="15" x14ac:dyDescent="0.25">
      <c r="B105" s="8">
        <v>0</v>
      </c>
      <c r="C105" s="8">
        <v>2350.4</v>
      </c>
      <c r="D105" s="8">
        <v>503460.88</v>
      </c>
      <c r="E105" s="8">
        <v>0</v>
      </c>
      <c r="I105" s="96">
        <f>SUM(I2:I104)</f>
        <v>458815764</v>
      </c>
      <c r="K105" s="21">
        <v>500000</v>
      </c>
      <c r="L105" s="20">
        <v>200000</v>
      </c>
      <c r="M105" s="20"/>
    </row>
    <row r="106" spans="2:13" ht="15" x14ac:dyDescent="0.25">
      <c r="B106" s="8">
        <v>0</v>
      </c>
      <c r="C106" s="8">
        <v>28898.62</v>
      </c>
      <c r="D106" s="8">
        <v>7975413.5800000001</v>
      </c>
      <c r="E106" s="8">
        <v>0</v>
      </c>
      <c r="K106" s="118">
        <f>SUM(K2:K105)</f>
        <v>316555288</v>
      </c>
      <c r="L106" s="20">
        <v>900000</v>
      </c>
      <c r="M106" s="20"/>
    </row>
    <row r="107" spans="2:13" ht="15" x14ac:dyDescent="0.25">
      <c r="B107" s="8">
        <v>0</v>
      </c>
      <c r="C107" s="76">
        <v>0</v>
      </c>
      <c r="D107" s="8">
        <v>1152916.98</v>
      </c>
      <c r="E107" s="8">
        <v>0</v>
      </c>
      <c r="K107" s="113"/>
      <c r="L107" s="20">
        <v>1000000</v>
      </c>
      <c r="M107" s="88"/>
    </row>
    <row r="108" spans="2:13" ht="15" x14ac:dyDescent="0.25">
      <c r="B108" s="8">
        <v>0</v>
      </c>
      <c r="C108" s="8">
        <v>126000</v>
      </c>
      <c r="D108" s="8">
        <v>1280085</v>
      </c>
      <c r="E108" s="8">
        <v>0</v>
      </c>
      <c r="I108" s="128">
        <f>SUM(I2:I32)</f>
        <v>458815764</v>
      </c>
      <c r="J108" s="126">
        <f>SUM(J2:J21)</f>
        <v>20950000</v>
      </c>
      <c r="K108" s="129">
        <f>SUM(K2:K105)</f>
        <v>316555288</v>
      </c>
      <c r="L108" s="108">
        <v>0</v>
      </c>
      <c r="M108" s="88"/>
    </row>
    <row r="109" spans="2:13" thickBot="1" x14ac:dyDescent="0.3">
      <c r="B109" s="8">
        <v>0</v>
      </c>
      <c r="C109" s="8">
        <v>11295</v>
      </c>
      <c r="D109" s="8">
        <v>0</v>
      </c>
      <c r="E109" s="8">
        <v>0</v>
      </c>
      <c r="K109" s="119"/>
      <c r="L109" s="123">
        <f>SUM(L2:L108)</f>
        <v>394105432</v>
      </c>
      <c r="M109" s="88"/>
    </row>
    <row r="110" spans="2:13" ht="15" x14ac:dyDescent="0.25">
      <c r="B110" s="8">
        <v>0</v>
      </c>
      <c r="C110" s="8">
        <v>154375</v>
      </c>
      <c r="D110" s="8">
        <v>833406.33</v>
      </c>
      <c r="E110" s="8">
        <v>0</v>
      </c>
      <c r="J110" s="113"/>
      <c r="K110" s="120"/>
      <c r="L110" s="89"/>
      <c r="M110" s="88"/>
    </row>
    <row r="111" spans="2:13" thickBot="1" x14ac:dyDescent="0.3">
      <c r="B111" s="8">
        <v>0</v>
      </c>
      <c r="C111" s="8">
        <v>466917</v>
      </c>
      <c r="D111" s="8">
        <v>1382637.19</v>
      </c>
      <c r="E111" s="8">
        <v>0</v>
      </c>
      <c r="F111" s="127" t="s">
        <v>236</v>
      </c>
      <c r="H111" s="127" t="s">
        <v>237</v>
      </c>
      <c r="J111" s="113"/>
      <c r="K111" s="121">
        <v>1188826484</v>
      </c>
      <c r="L111" s="89"/>
      <c r="M111" s="88"/>
    </row>
    <row r="112" spans="2:13" ht="15" x14ac:dyDescent="0.25">
      <c r="B112" s="8">
        <v>0</v>
      </c>
      <c r="C112" s="8">
        <v>323984.23</v>
      </c>
      <c r="D112" s="8">
        <v>3260332.11</v>
      </c>
      <c r="E112" s="8">
        <v>0</v>
      </c>
      <c r="K112" s="122"/>
      <c r="L112" s="89"/>
      <c r="M112" s="88"/>
    </row>
    <row r="113" spans="2:13" thickBot="1" x14ac:dyDescent="0.3">
      <c r="B113" s="8">
        <v>0</v>
      </c>
      <c r="C113" s="8">
        <v>474057.6</v>
      </c>
      <c r="D113" s="8">
        <v>0</v>
      </c>
      <c r="E113" s="8">
        <v>0</v>
      </c>
      <c r="K113" s="113">
        <f>SUM(I108:K108)+L109</f>
        <v>1190426484</v>
      </c>
      <c r="L113" s="89"/>
      <c r="M113" s="88"/>
    </row>
    <row r="114" spans="2:13" ht="24" customHeight="1" thickBot="1" x14ac:dyDescent="0.3">
      <c r="B114" s="8">
        <v>0</v>
      </c>
      <c r="C114" s="76">
        <v>0</v>
      </c>
      <c r="D114" s="8">
        <v>358774.65</v>
      </c>
      <c r="E114" s="8">
        <v>0</v>
      </c>
      <c r="F114" s="320"/>
      <c r="G114" s="320"/>
      <c r="H114" s="321"/>
      <c r="I114" s="146"/>
      <c r="K114" s="113"/>
      <c r="L114" s="89"/>
      <c r="M114" s="88"/>
    </row>
    <row r="115" spans="2:13" ht="24" customHeight="1" thickBot="1" x14ac:dyDescent="0.3">
      <c r="B115" s="8">
        <v>0</v>
      </c>
      <c r="C115" s="8">
        <v>474057.6</v>
      </c>
      <c r="D115" s="8">
        <v>6536514</v>
      </c>
      <c r="E115" s="8">
        <v>0</v>
      </c>
      <c r="F115" s="320"/>
      <c r="G115" s="320"/>
      <c r="H115" s="321"/>
      <c r="I115" s="146"/>
      <c r="K115" s="113"/>
      <c r="L115" s="89"/>
      <c r="M115" s="88"/>
    </row>
    <row r="116" spans="2:13" ht="24" customHeight="1" thickBot="1" x14ac:dyDescent="0.3">
      <c r="B116" s="8">
        <v>0</v>
      </c>
      <c r="C116" s="8">
        <v>371001.59999999998</v>
      </c>
      <c r="D116" s="8">
        <v>32953168.710000001</v>
      </c>
      <c r="E116" s="8">
        <v>0</v>
      </c>
      <c r="F116" s="320"/>
      <c r="G116" s="320"/>
      <c r="H116" s="321"/>
      <c r="I116" s="146"/>
      <c r="K116" s="113"/>
      <c r="L116" s="89"/>
      <c r="M116" s="88"/>
    </row>
    <row r="117" spans="2:13" ht="24" customHeight="1" thickBot="1" x14ac:dyDescent="0.3">
      <c r="B117" s="8">
        <v>0</v>
      </c>
      <c r="C117" s="8">
        <v>48000</v>
      </c>
      <c r="D117" s="8">
        <v>228943</v>
      </c>
      <c r="E117" s="8">
        <v>0</v>
      </c>
      <c r="F117" s="320"/>
      <c r="G117" s="320"/>
      <c r="H117" s="321"/>
      <c r="I117" s="146"/>
      <c r="K117" s="113"/>
      <c r="L117" s="89"/>
      <c r="M117" s="88"/>
    </row>
    <row r="118" spans="2:13" ht="24" customHeight="1" thickBot="1" x14ac:dyDescent="0.3">
      <c r="B118" s="8">
        <v>0</v>
      </c>
      <c r="C118" s="76">
        <v>0</v>
      </c>
      <c r="D118" s="8">
        <v>7228022.4000000004</v>
      </c>
      <c r="E118" s="8">
        <v>0</v>
      </c>
      <c r="F118" s="320"/>
      <c r="G118" s="320"/>
      <c r="H118" s="321"/>
      <c r="I118" s="146"/>
      <c r="K118" s="113"/>
      <c r="L118" s="89"/>
      <c r="M118" s="88"/>
    </row>
    <row r="119" spans="2:13" ht="24" customHeight="1" thickBot="1" x14ac:dyDescent="0.3">
      <c r="B119" s="8">
        <v>0</v>
      </c>
      <c r="C119" s="8">
        <v>1584486</v>
      </c>
      <c r="D119" s="8">
        <v>734500</v>
      </c>
      <c r="E119" s="8">
        <v>0</v>
      </c>
      <c r="F119" s="320"/>
      <c r="G119" s="320"/>
      <c r="H119" s="321"/>
      <c r="I119" s="146"/>
      <c r="K119" s="113"/>
      <c r="L119" s="89"/>
      <c r="M119" s="88"/>
    </row>
    <row r="120" spans="2:13" ht="24" customHeight="1" thickBot="1" x14ac:dyDescent="0.3">
      <c r="B120" s="8">
        <v>0</v>
      </c>
      <c r="C120" s="8">
        <v>939529</v>
      </c>
      <c r="D120" s="8">
        <v>178828.15</v>
      </c>
      <c r="E120" s="8">
        <v>0</v>
      </c>
      <c r="F120" s="320"/>
      <c r="G120" s="320"/>
      <c r="H120" s="321"/>
      <c r="I120" s="146"/>
      <c r="K120" s="113"/>
      <c r="L120" s="89"/>
      <c r="M120" s="88"/>
    </row>
    <row r="121" spans="2:13" ht="24" customHeight="1" thickBot="1" x14ac:dyDescent="0.3">
      <c r="B121" s="8">
        <v>0</v>
      </c>
      <c r="C121" s="72">
        <v>0</v>
      </c>
      <c r="D121" s="8">
        <v>1410584.02</v>
      </c>
      <c r="E121" s="8">
        <v>0</v>
      </c>
      <c r="F121" s="320"/>
      <c r="G121" s="320"/>
      <c r="H121" s="321"/>
      <c r="I121" s="146"/>
      <c r="K121" s="113"/>
      <c r="L121" s="89"/>
      <c r="M121" s="88"/>
    </row>
    <row r="122" spans="2:13" ht="24" customHeight="1" thickBot="1" x14ac:dyDescent="0.3">
      <c r="B122" s="8">
        <v>0</v>
      </c>
      <c r="C122" s="72">
        <v>0</v>
      </c>
      <c r="D122" s="8">
        <v>897598.01</v>
      </c>
      <c r="E122" s="8">
        <v>0</v>
      </c>
      <c r="F122" s="320"/>
      <c r="G122" s="320"/>
      <c r="H122" s="321"/>
      <c r="I122" s="146"/>
      <c r="K122" s="113"/>
      <c r="L122" s="89"/>
      <c r="M122" s="88"/>
    </row>
    <row r="123" spans="2:13" ht="24" customHeight="1" thickBot="1" x14ac:dyDescent="0.3">
      <c r="B123" s="8">
        <v>0</v>
      </c>
      <c r="C123" s="72">
        <v>0</v>
      </c>
      <c r="D123" s="8">
        <v>6067765.6500000004</v>
      </c>
      <c r="E123" s="8">
        <v>0</v>
      </c>
      <c r="F123" s="320"/>
      <c r="G123" s="320"/>
      <c r="H123" s="321"/>
      <c r="I123" s="146"/>
      <c r="K123" s="113"/>
      <c r="L123" s="89"/>
      <c r="M123" s="88"/>
    </row>
    <row r="124" spans="2:13" ht="24" customHeight="1" thickBot="1" x14ac:dyDescent="0.3">
      <c r="B124" s="8">
        <v>0</v>
      </c>
      <c r="C124" s="72">
        <v>0</v>
      </c>
      <c r="D124" s="8">
        <v>15091016.210000001</v>
      </c>
      <c r="E124" s="8">
        <v>0</v>
      </c>
      <c r="F124" s="320"/>
      <c r="G124" s="320"/>
      <c r="H124" s="321"/>
      <c r="I124" s="146"/>
      <c r="K124" s="113"/>
      <c r="L124" s="89"/>
      <c r="M124" s="88"/>
    </row>
    <row r="125" spans="2:13" ht="24" customHeight="1" thickBot="1" x14ac:dyDescent="0.3">
      <c r="B125" s="8">
        <v>0</v>
      </c>
      <c r="C125" s="72">
        <v>0</v>
      </c>
      <c r="D125" s="135">
        <v>3961244.38</v>
      </c>
      <c r="E125" s="8">
        <v>0</v>
      </c>
      <c r="F125" s="320"/>
      <c r="G125" s="320"/>
      <c r="H125" s="321"/>
      <c r="I125" s="146"/>
      <c r="K125" s="113"/>
      <c r="L125" s="89"/>
      <c r="M125" s="88"/>
    </row>
    <row r="126" spans="2:13" ht="24" customHeight="1" thickBot="1" x14ac:dyDescent="0.3">
      <c r="B126" s="8">
        <v>0</v>
      </c>
      <c r="C126" s="72">
        <v>0</v>
      </c>
      <c r="D126" s="8">
        <v>1721305.34</v>
      </c>
      <c r="E126" s="8">
        <v>0</v>
      </c>
      <c r="F126" s="320"/>
      <c r="G126" s="320"/>
      <c r="H126" s="321"/>
      <c r="I126" s="146"/>
      <c r="K126" s="113"/>
      <c r="L126" s="89"/>
      <c r="M126" s="88"/>
    </row>
    <row r="127" spans="2:13" ht="24" customHeight="1" thickBot="1" x14ac:dyDescent="0.3">
      <c r="B127" s="8">
        <v>0</v>
      </c>
      <c r="C127" s="72">
        <v>0</v>
      </c>
      <c r="D127" s="8">
        <v>1716359.84</v>
      </c>
      <c r="E127" s="8">
        <v>0</v>
      </c>
      <c r="F127" s="320"/>
      <c r="G127" s="320"/>
      <c r="H127" s="321"/>
      <c r="I127" s="146"/>
      <c r="K127" s="113"/>
      <c r="L127" s="89"/>
      <c r="M127" s="88"/>
    </row>
    <row r="128" spans="2:13" ht="24" customHeight="1" thickBot="1" x14ac:dyDescent="0.3">
      <c r="B128" s="8">
        <v>0</v>
      </c>
      <c r="C128" s="72">
        <v>0</v>
      </c>
      <c r="D128" s="8">
        <v>828572.5</v>
      </c>
      <c r="E128" s="8">
        <v>0</v>
      </c>
      <c r="F128" s="320"/>
      <c r="G128" s="320"/>
      <c r="H128" s="321"/>
      <c r="I128" s="146"/>
      <c r="K128" s="113"/>
      <c r="L128" s="89"/>
      <c r="M128" s="88"/>
    </row>
    <row r="129" spans="2:13" ht="24" customHeight="1" thickBot="1" x14ac:dyDescent="0.3">
      <c r="B129" s="8">
        <v>0</v>
      </c>
      <c r="C129" s="72">
        <v>0</v>
      </c>
      <c r="D129" s="8">
        <v>223288</v>
      </c>
      <c r="E129" s="8">
        <v>0</v>
      </c>
      <c r="F129" s="320"/>
      <c r="G129" s="320"/>
      <c r="H129" s="321"/>
      <c r="I129" s="146"/>
      <c r="K129" s="113"/>
      <c r="L129" s="89"/>
      <c r="M129" s="88"/>
    </row>
    <row r="130" spans="2:13" ht="24" customHeight="1" thickBot="1" x14ac:dyDescent="0.3">
      <c r="B130" s="8">
        <v>0</v>
      </c>
      <c r="C130" s="72">
        <v>0</v>
      </c>
      <c r="D130" s="8">
        <v>8793908.0500000007</v>
      </c>
      <c r="E130" s="8">
        <v>0</v>
      </c>
      <c r="F130" s="320"/>
      <c r="G130" s="320"/>
      <c r="H130" s="321"/>
      <c r="I130" s="146"/>
      <c r="K130" s="113"/>
      <c r="L130" s="89"/>
      <c r="M130" s="88"/>
    </row>
    <row r="131" spans="2:13" ht="24" customHeight="1" thickBot="1" x14ac:dyDescent="0.3">
      <c r="B131" s="8">
        <v>0</v>
      </c>
      <c r="C131" s="72">
        <v>0</v>
      </c>
      <c r="D131" s="8">
        <v>9507661.8000000007</v>
      </c>
      <c r="E131" s="8">
        <v>0</v>
      </c>
      <c r="F131" s="320"/>
      <c r="G131" s="320"/>
      <c r="H131" s="321"/>
      <c r="I131" s="146"/>
      <c r="K131" s="113"/>
      <c r="L131" s="89"/>
      <c r="M131" s="88"/>
    </row>
    <row r="132" spans="2:13" ht="24" customHeight="1" thickBot="1" x14ac:dyDescent="0.3">
      <c r="B132" s="8">
        <v>0</v>
      </c>
      <c r="C132" s="72">
        <v>0</v>
      </c>
      <c r="D132" s="8">
        <v>509845.83</v>
      </c>
      <c r="E132" s="8">
        <v>0</v>
      </c>
      <c r="F132" s="320"/>
      <c r="G132" s="320"/>
      <c r="H132" s="321"/>
      <c r="I132" s="146"/>
      <c r="K132" s="113"/>
      <c r="L132" s="89"/>
      <c r="M132" s="88"/>
    </row>
    <row r="133" spans="2:13" ht="24" customHeight="1" thickBot="1" x14ac:dyDescent="0.3">
      <c r="B133" s="8">
        <v>0</v>
      </c>
      <c r="C133" s="72">
        <v>0</v>
      </c>
      <c r="D133" s="8">
        <v>6200000</v>
      </c>
      <c r="E133" s="8">
        <v>0</v>
      </c>
      <c r="F133" s="320"/>
      <c r="G133" s="320"/>
      <c r="H133" s="321"/>
      <c r="I133" s="146"/>
      <c r="K133" s="113"/>
      <c r="L133" s="89"/>
      <c r="M133" s="88"/>
    </row>
    <row r="134" spans="2:13" ht="24" customHeight="1" thickBot="1" x14ac:dyDescent="0.3">
      <c r="B134" s="8">
        <v>0</v>
      </c>
      <c r="C134" s="72">
        <v>0</v>
      </c>
      <c r="D134" s="8">
        <v>509238</v>
      </c>
      <c r="E134" s="8">
        <v>0</v>
      </c>
      <c r="F134" s="320"/>
      <c r="G134" s="320"/>
      <c r="H134" s="321"/>
      <c r="I134" s="146"/>
      <c r="K134" s="113"/>
      <c r="L134" s="89"/>
      <c r="M134" s="88"/>
    </row>
    <row r="135" spans="2:13" ht="24" customHeight="1" thickBot="1" x14ac:dyDescent="0.3">
      <c r="B135" s="8">
        <v>0</v>
      </c>
      <c r="C135" s="72">
        <v>0</v>
      </c>
      <c r="D135" s="8">
        <v>2582004.9700000002</v>
      </c>
      <c r="E135" s="8">
        <v>0</v>
      </c>
      <c r="F135" s="320"/>
      <c r="G135" s="320"/>
      <c r="H135" s="321"/>
      <c r="I135" s="146"/>
      <c r="K135" s="113"/>
      <c r="L135" s="89"/>
      <c r="M135" s="88"/>
    </row>
    <row r="136" spans="2:13" ht="24" customHeight="1" thickBot="1" x14ac:dyDescent="0.3">
      <c r="B136" s="8">
        <v>0</v>
      </c>
      <c r="C136" s="72">
        <v>0</v>
      </c>
      <c r="D136" s="103">
        <v>14512886.960000001</v>
      </c>
      <c r="E136" s="8">
        <v>0</v>
      </c>
      <c r="F136" s="320"/>
      <c r="G136" s="320"/>
      <c r="H136" s="321"/>
      <c r="I136" s="146"/>
      <c r="K136" s="113"/>
      <c r="L136" s="89"/>
      <c r="M136" s="88"/>
    </row>
    <row r="137" spans="2:13" ht="24" customHeight="1" thickBot="1" x14ac:dyDescent="0.3">
      <c r="B137" s="8">
        <v>0</v>
      </c>
      <c r="C137" s="72">
        <v>0</v>
      </c>
      <c r="D137" s="8">
        <v>64739000</v>
      </c>
      <c r="E137" s="8">
        <v>0</v>
      </c>
      <c r="F137" s="320"/>
      <c r="G137" s="320"/>
      <c r="H137" s="321"/>
      <c r="I137" s="146"/>
      <c r="K137" s="113"/>
      <c r="L137" s="89"/>
      <c r="M137" s="88"/>
    </row>
    <row r="138" spans="2:13" ht="24" customHeight="1" thickBot="1" x14ac:dyDescent="0.3">
      <c r="B138" s="8">
        <v>0</v>
      </c>
      <c r="C138" s="72">
        <v>0</v>
      </c>
      <c r="D138" s="8">
        <v>50000</v>
      </c>
      <c r="E138" s="8">
        <v>0</v>
      </c>
      <c r="F138" s="320"/>
      <c r="G138" s="320"/>
      <c r="H138" s="321"/>
      <c r="I138" s="146"/>
      <c r="K138" s="113"/>
      <c r="L138" s="89"/>
      <c r="M138" s="88"/>
    </row>
    <row r="139" spans="2:13" ht="24" customHeight="1" thickBot="1" x14ac:dyDescent="0.3">
      <c r="B139" s="8">
        <v>0</v>
      </c>
      <c r="C139" s="72">
        <v>0</v>
      </c>
      <c r="D139" s="8">
        <v>157062</v>
      </c>
      <c r="E139" s="8">
        <v>0</v>
      </c>
      <c r="F139" s="320"/>
      <c r="G139" s="320"/>
      <c r="H139" s="321"/>
      <c r="I139" s="146"/>
      <c r="K139" s="113"/>
      <c r="L139" s="89"/>
      <c r="M139" s="88"/>
    </row>
    <row r="140" spans="2:13" ht="24" customHeight="1" thickBot="1" x14ac:dyDescent="0.3">
      <c r="B140" s="8">
        <v>0</v>
      </c>
      <c r="C140" s="72">
        <v>0</v>
      </c>
      <c r="D140" s="8">
        <v>6487330</v>
      </c>
      <c r="E140" s="8">
        <v>0</v>
      </c>
      <c r="F140" s="320"/>
      <c r="G140" s="320"/>
      <c r="H140" s="321"/>
      <c r="I140" s="146"/>
      <c r="K140" s="113"/>
      <c r="L140" s="89"/>
      <c r="M140" s="88"/>
    </row>
    <row r="141" spans="2:13" ht="24" customHeight="1" thickBot="1" x14ac:dyDescent="0.3">
      <c r="B141" s="8">
        <v>0</v>
      </c>
      <c r="C141" s="72">
        <v>0</v>
      </c>
      <c r="D141" s="8">
        <v>1679632</v>
      </c>
      <c r="E141" s="8">
        <v>0</v>
      </c>
      <c r="F141" s="320"/>
      <c r="G141" s="320"/>
      <c r="H141" s="321"/>
      <c r="I141" s="146"/>
      <c r="K141" s="113"/>
      <c r="L141" s="89"/>
      <c r="M141" s="88"/>
    </row>
    <row r="142" spans="2:13" ht="24" customHeight="1" thickBot="1" x14ac:dyDescent="0.3">
      <c r="B142" s="8">
        <v>0</v>
      </c>
      <c r="C142" s="72">
        <v>0</v>
      </c>
      <c r="D142" s="8">
        <v>541722</v>
      </c>
      <c r="E142" s="8">
        <v>0</v>
      </c>
      <c r="F142" s="320"/>
      <c r="G142" s="320"/>
      <c r="H142" s="321"/>
      <c r="I142" s="146"/>
      <c r="K142" s="113"/>
      <c r="L142" s="89"/>
      <c r="M142" s="88"/>
    </row>
    <row r="143" spans="2:13" ht="24" customHeight="1" thickBot="1" x14ac:dyDescent="0.3">
      <c r="B143" s="8">
        <v>0</v>
      </c>
      <c r="C143" s="72">
        <v>0</v>
      </c>
      <c r="D143" s="8">
        <v>343859</v>
      </c>
      <c r="E143" s="8">
        <v>0</v>
      </c>
      <c r="F143" s="320"/>
      <c r="G143" s="320"/>
      <c r="H143" s="321"/>
      <c r="I143" s="146"/>
      <c r="K143" s="113"/>
      <c r="L143" s="89"/>
      <c r="M143" s="88"/>
    </row>
    <row r="144" spans="2:13" ht="24" customHeight="1" thickBot="1" x14ac:dyDescent="0.3">
      <c r="B144" s="8">
        <v>0</v>
      </c>
      <c r="C144" s="72">
        <v>0</v>
      </c>
      <c r="D144" s="8">
        <v>595000</v>
      </c>
      <c r="E144" s="8">
        <v>0</v>
      </c>
      <c r="F144" s="320"/>
      <c r="G144" s="320"/>
      <c r="H144" s="321"/>
      <c r="I144" s="146"/>
      <c r="K144" s="113"/>
      <c r="L144" s="89"/>
      <c r="M144" s="88"/>
    </row>
    <row r="145" spans="2:13" ht="24" customHeight="1" thickBot="1" x14ac:dyDescent="0.3">
      <c r="B145" s="8">
        <v>0</v>
      </c>
      <c r="C145" s="72">
        <v>0</v>
      </c>
      <c r="D145" s="8">
        <v>0</v>
      </c>
      <c r="E145" s="8">
        <v>0</v>
      </c>
      <c r="F145" s="320"/>
      <c r="G145" s="320"/>
      <c r="H145" s="321"/>
      <c r="I145" s="146"/>
      <c r="K145" s="113"/>
      <c r="L145" s="89"/>
      <c r="M145" s="88"/>
    </row>
    <row r="146" spans="2:13" ht="24" customHeight="1" thickBot="1" x14ac:dyDescent="0.3">
      <c r="B146" s="8">
        <v>0</v>
      </c>
      <c r="C146" s="72">
        <v>0</v>
      </c>
      <c r="D146" s="8">
        <v>0</v>
      </c>
      <c r="E146" s="8">
        <v>0</v>
      </c>
      <c r="F146" s="320"/>
      <c r="G146" s="320"/>
      <c r="H146" s="321"/>
      <c r="I146" s="146"/>
      <c r="K146" s="113"/>
      <c r="L146" s="89"/>
      <c r="M146" s="88"/>
    </row>
    <row r="147" spans="2:13" ht="24" customHeight="1" thickBot="1" x14ac:dyDescent="0.3">
      <c r="B147" s="8">
        <v>0</v>
      </c>
      <c r="C147" s="72">
        <v>0</v>
      </c>
      <c r="D147" s="8">
        <v>112435</v>
      </c>
      <c r="E147" s="8">
        <v>0</v>
      </c>
      <c r="F147" s="320"/>
      <c r="G147" s="320"/>
      <c r="H147" s="321"/>
      <c r="I147" s="146"/>
      <c r="K147" s="113"/>
      <c r="L147" s="89"/>
      <c r="M147" s="88"/>
    </row>
    <row r="148" spans="2:13" ht="24" customHeight="1" thickBot="1" x14ac:dyDescent="0.3">
      <c r="B148" s="8">
        <v>0</v>
      </c>
      <c r="C148" s="72">
        <v>0</v>
      </c>
      <c r="D148" s="8">
        <v>25000</v>
      </c>
      <c r="E148" s="8">
        <v>0</v>
      </c>
      <c r="F148" s="320"/>
      <c r="G148" s="320"/>
      <c r="H148" s="321"/>
      <c r="I148" s="146"/>
      <c r="K148" s="113"/>
      <c r="L148" s="89"/>
      <c r="M148" s="88"/>
    </row>
    <row r="149" spans="2:13" ht="24" customHeight="1" thickBot="1" x14ac:dyDescent="0.3">
      <c r="B149" s="8">
        <v>0</v>
      </c>
      <c r="C149" s="72">
        <v>0</v>
      </c>
      <c r="D149" s="8">
        <v>0</v>
      </c>
      <c r="E149" s="8">
        <v>0</v>
      </c>
      <c r="F149" s="320"/>
      <c r="G149" s="320"/>
      <c r="H149" s="321"/>
      <c r="I149" s="146"/>
      <c r="K149" s="113"/>
      <c r="L149" s="89"/>
      <c r="M149" s="88"/>
    </row>
    <row r="150" spans="2:13" ht="24" customHeight="1" thickBot="1" x14ac:dyDescent="0.3">
      <c r="B150" s="8">
        <v>0</v>
      </c>
      <c r="C150" s="72">
        <v>0</v>
      </c>
      <c r="D150" s="8">
        <v>1000000</v>
      </c>
      <c r="E150" s="8">
        <v>0</v>
      </c>
      <c r="F150" s="320"/>
      <c r="G150" s="320"/>
      <c r="H150" s="321"/>
      <c r="I150" s="146"/>
      <c r="K150" s="113"/>
      <c r="L150" s="89"/>
      <c r="M150" s="88"/>
    </row>
    <row r="151" spans="2:13" ht="24" customHeight="1" thickBot="1" x14ac:dyDescent="0.3">
      <c r="B151" s="8">
        <v>0</v>
      </c>
      <c r="C151" s="72">
        <v>0</v>
      </c>
      <c r="D151" s="231">
        <f>SUM(D2:D150)</f>
        <v>326730214.85000008</v>
      </c>
      <c r="E151" s="8">
        <v>0</v>
      </c>
      <c r="F151" s="320"/>
      <c r="G151" s="320"/>
      <c r="H151" s="321"/>
      <c r="I151" s="146"/>
      <c r="K151" s="113"/>
      <c r="L151" s="89"/>
      <c r="M151" s="88"/>
    </row>
    <row r="152" spans="2:13" ht="24" customHeight="1" thickBot="1" x14ac:dyDescent="0.3">
      <c r="B152" s="233">
        <f>SUM(B2:B48)</f>
        <v>463344878.40999991</v>
      </c>
      <c r="C152" s="72">
        <v>0</v>
      </c>
      <c r="D152" s="112"/>
      <c r="E152" s="8">
        <v>0</v>
      </c>
      <c r="F152" s="320"/>
      <c r="G152" s="320"/>
      <c r="H152" s="321"/>
      <c r="I152" s="146"/>
      <c r="K152" s="113"/>
      <c r="L152" s="89"/>
      <c r="M152" s="88"/>
    </row>
    <row r="153" spans="2:13" ht="24" customHeight="1" thickBot="1" x14ac:dyDescent="0.3">
      <c r="B153" s="230"/>
      <c r="C153" s="72">
        <v>0</v>
      </c>
      <c r="D153" s="112"/>
      <c r="E153" s="231">
        <f>SUM(E2:E120)</f>
        <v>22986843.960000001</v>
      </c>
      <c r="F153" s="320"/>
      <c r="G153" s="320"/>
      <c r="H153" s="321"/>
      <c r="I153" s="146"/>
      <c r="K153" s="113"/>
      <c r="L153" s="89"/>
      <c r="M153" s="88"/>
    </row>
    <row r="154" spans="2:13" ht="24" customHeight="1" thickBot="1" x14ac:dyDescent="0.3">
      <c r="B154" s="188"/>
      <c r="C154" s="232">
        <f>SUM(C2:C153)</f>
        <v>222572203.60999998</v>
      </c>
      <c r="D154" s="112"/>
      <c r="E154" s="112"/>
      <c r="F154" s="320"/>
      <c r="G154" s="320"/>
      <c r="H154" s="321"/>
      <c r="I154" s="146"/>
      <c r="K154" s="113"/>
      <c r="L154" s="89"/>
      <c r="M154" s="88"/>
    </row>
    <row r="155" spans="2:13" ht="24" customHeight="1" thickBot="1" x14ac:dyDescent="0.3">
      <c r="B155" s="188"/>
      <c r="C155" s="109"/>
      <c r="D155" s="112"/>
      <c r="E155" s="112"/>
      <c r="F155" s="320"/>
      <c r="G155" s="320"/>
      <c r="H155" s="321"/>
      <c r="I155" s="146"/>
      <c r="K155" s="113"/>
      <c r="L155" s="89"/>
      <c r="M155" s="88"/>
    </row>
    <row r="156" spans="2:13" ht="24" customHeight="1" thickBot="1" x14ac:dyDescent="0.3">
      <c r="B156" s="188"/>
      <c r="C156" s="109"/>
      <c r="D156" s="112"/>
      <c r="E156" s="112"/>
      <c r="F156" s="320"/>
      <c r="G156" s="320"/>
      <c r="H156" s="321"/>
      <c r="I156" s="146"/>
      <c r="K156" s="113"/>
      <c r="L156" s="89"/>
      <c r="M156" s="88"/>
    </row>
    <row r="157" spans="2:13" ht="24" customHeight="1" thickBot="1" x14ac:dyDescent="0.3">
      <c r="B157" s="188" t="s">
        <v>238</v>
      </c>
      <c r="C157" s="109">
        <f ca="1">SUM(C1:C157)</f>
        <v>0</v>
      </c>
      <c r="D157" s="112"/>
      <c r="E157" s="112"/>
      <c r="F157" s="320" t="s">
        <v>258</v>
      </c>
      <c r="G157" s="320"/>
      <c r="H157" s="321"/>
      <c r="I157" s="146"/>
      <c r="K157" s="113"/>
      <c r="L157" s="89"/>
      <c r="M157" s="88"/>
    </row>
    <row r="158" spans="2:13" ht="16.5" thickBot="1" x14ac:dyDescent="0.3">
      <c r="B158" s="188" t="s">
        <v>84</v>
      </c>
      <c r="C158" s="189" t="s">
        <v>241</v>
      </c>
      <c r="D158" s="112" t="s">
        <v>50</v>
      </c>
      <c r="E158" s="112" t="s">
        <v>242</v>
      </c>
      <c r="I158" s="147"/>
      <c r="K158" s="113"/>
      <c r="L158" s="89"/>
      <c r="M158" s="88"/>
    </row>
    <row r="159" spans="2:13" s="92" customFormat="1" ht="16.5" thickBot="1" x14ac:dyDescent="0.3">
      <c r="B159" s="133">
        <v>463344878.41000003</v>
      </c>
      <c r="C159" s="141">
        <v>222572203.61000001</v>
      </c>
      <c r="D159" s="132">
        <v>326730214.85000002</v>
      </c>
      <c r="E159" s="131">
        <v>22986843.960000001</v>
      </c>
      <c r="G159" s="149"/>
      <c r="H159" s="156"/>
      <c r="I159" s="150">
        <f>SUM(B159:H159)</f>
        <v>1035634140.83</v>
      </c>
      <c r="J159" s="236" t="s">
        <v>234</v>
      </c>
      <c r="K159" s="113"/>
      <c r="L159" s="130"/>
      <c r="M159" s="96"/>
    </row>
    <row r="160" spans="2:13" ht="26.25" customHeight="1" x14ac:dyDescent="0.25">
      <c r="B160" t="s">
        <v>240</v>
      </c>
      <c r="C160" s="137"/>
      <c r="E160" s="70" t="s">
        <v>41</v>
      </c>
      <c r="G160" s="104"/>
      <c r="I160" s="151"/>
      <c r="J160" s="234"/>
      <c r="K160" s="239"/>
      <c r="L160" s="89"/>
      <c r="M160" s="95"/>
    </row>
    <row r="161" spans="2:13" ht="21" customHeight="1" x14ac:dyDescent="0.25">
      <c r="B161" s="128">
        <v>458815764</v>
      </c>
      <c r="C161" s="126">
        <v>316555288</v>
      </c>
      <c r="D161" s="134">
        <v>394105432</v>
      </c>
      <c r="E161" s="129">
        <v>20950000</v>
      </c>
      <c r="G161" s="104"/>
      <c r="H161" s="155"/>
      <c r="I161" s="151">
        <f>SUM(B161:H161)</f>
        <v>1190426484</v>
      </c>
      <c r="J161" s="238" t="s">
        <v>259</v>
      </c>
      <c r="K161" s="239"/>
      <c r="L161" s="89"/>
      <c r="M161" s="95"/>
    </row>
    <row r="162" spans="2:13" ht="18" customHeight="1" x14ac:dyDescent="0.25">
      <c r="B162" s="70" t="s">
        <v>239</v>
      </c>
      <c r="G162" s="104"/>
      <c r="I162" s="151"/>
      <c r="J162" s="235"/>
      <c r="K162" s="239"/>
      <c r="L162" s="89"/>
      <c r="M162" s="95"/>
    </row>
    <row r="163" spans="2:13" ht="16.5" thickBot="1" x14ac:dyDescent="0.3">
      <c r="B163" s="138">
        <f>SUM(B161)-B159</f>
        <v>-4529114.4100000262</v>
      </c>
      <c r="C163" s="139">
        <f>SUM(C161)-C159</f>
        <v>93983084.389999986</v>
      </c>
      <c r="D163" s="140">
        <f>SUM(D161)-D159</f>
        <v>67375217.149999976</v>
      </c>
      <c r="E163" s="140">
        <f>SUM(E161)-E159</f>
        <v>-2036843.9600000009</v>
      </c>
      <c r="G163" s="152"/>
      <c r="H163" s="154"/>
      <c r="I163" s="153">
        <f>SUM(B163:H163)</f>
        <v>154792343.16999993</v>
      </c>
      <c r="J163" s="237" t="s">
        <v>260</v>
      </c>
      <c r="K163" s="239"/>
      <c r="L163" s="89"/>
      <c r="M163" s="95"/>
    </row>
    <row r="164" spans="2:13" x14ac:dyDescent="0.25">
      <c r="I164" s="148"/>
      <c r="J164" s="21"/>
      <c r="K164" s="239"/>
      <c r="L164" s="89"/>
      <c r="M164" s="95"/>
    </row>
    <row r="165" spans="2:13" x14ac:dyDescent="0.25">
      <c r="B165" s="192"/>
      <c r="C165" s="193"/>
      <c r="D165" s="194"/>
      <c r="E165" s="194"/>
      <c r="F165" s="192"/>
      <c r="G165" s="192"/>
      <c r="H165" s="192"/>
      <c r="I165" s="195"/>
      <c r="J165" s="196"/>
      <c r="K165" s="239"/>
      <c r="L165" s="89"/>
      <c r="M165" s="95"/>
    </row>
    <row r="166" spans="2:13" x14ac:dyDescent="0.25">
      <c r="B166" s="216" t="s">
        <v>243</v>
      </c>
      <c r="C166" s="193"/>
      <c r="D166" s="194"/>
      <c r="E166" s="194"/>
      <c r="F166" s="192"/>
      <c r="G166" s="192"/>
      <c r="H166" s="192"/>
      <c r="I166" s="195"/>
      <c r="J166" s="196"/>
      <c r="K166" s="239"/>
      <c r="L166" s="89"/>
      <c r="M166" s="95"/>
    </row>
    <row r="167" spans="2:13" ht="30" x14ac:dyDescent="0.25">
      <c r="B167" s="102" t="s">
        <v>231</v>
      </c>
      <c r="C167" s="157" t="s">
        <v>84</v>
      </c>
      <c r="D167" s="162" t="s">
        <v>241</v>
      </c>
      <c r="E167" s="163" t="s">
        <v>50</v>
      </c>
      <c r="F167" s="164" t="s">
        <v>242</v>
      </c>
      <c r="I167" s="147"/>
      <c r="J167" s="147"/>
      <c r="K167" s="240"/>
      <c r="L167" s="240"/>
      <c r="M167" s="95"/>
    </row>
    <row r="168" spans="2:13" ht="24.75" customHeight="1" thickBot="1" x14ac:dyDescent="0.3">
      <c r="B168" s="105" t="s">
        <v>252</v>
      </c>
      <c r="C168" s="158">
        <v>463344878.41000003</v>
      </c>
      <c r="D168" s="159">
        <v>222572203.61000001</v>
      </c>
      <c r="E168" s="160">
        <v>276105877.01999998</v>
      </c>
      <c r="F168" s="161">
        <v>20950000</v>
      </c>
      <c r="I168" s="92"/>
      <c r="M168" s="190"/>
    </row>
    <row r="169" spans="2:13" x14ac:dyDescent="0.25">
      <c r="I169" s="92"/>
      <c r="J169" s="92"/>
      <c r="K169" s="92"/>
      <c r="L169" s="92"/>
      <c r="M169" s="92"/>
    </row>
    <row r="170" spans="2:13" x14ac:dyDescent="0.25">
      <c r="I170" s="92"/>
      <c r="J170" s="92"/>
      <c r="K170" s="92"/>
      <c r="L170" s="92"/>
      <c r="M170" s="92"/>
    </row>
    <row r="171" spans="2:13" x14ac:dyDescent="0.25">
      <c r="I171" s="92"/>
      <c r="J171" s="92"/>
      <c r="K171" s="92"/>
      <c r="L171" s="191"/>
    </row>
    <row r="172" spans="2:13" x14ac:dyDescent="0.25">
      <c r="I172" s="92"/>
      <c r="J172" s="92"/>
      <c r="K172" s="92"/>
      <c r="L172" s="191"/>
    </row>
    <row r="173" spans="2:13" x14ac:dyDescent="0.25">
      <c r="I173" s="92">
        <f>SUM(B161:E161)</f>
        <v>1190426484</v>
      </c>
      <c r="J173" s="92"/>
      <c r="K173" s="92"/>
      <c r="L173" s="191"/>
    </row>
    <row r="174" spans="2:13" x14ac:dyDescent="0.25">
      <c r="B174" s="165" t="s">
        <v>243</v>
      </c>
      <c r="I174" s="92"/>
      <c r="J174" s="92"/>
      <c r="K174" s="92"/>
      <c r="L174" s="191"/>
    </row>
    <row r="175" spans="2:13" x14ac:dyDescent="0.25">
      <c r="I175" s="92" t="s">
        <v>234</v>
      </c>
      <c r="J175" s="92"/>
      <c r="K175" s="92"/>
      <c r="L175" s="191"/>
    </row>
    <row r="176" spans="2:13" x14ac:dyDescent="0.25">
      <c r="I176" s="92">
        <f>SUM(B159)+C159+D159+E159</f>
        <v>1035634140.83</v>
      </c>
      <c r="J176" s="92"/>
      <c r="K176" s="92"/>
      <c r="L176" s="191"/>
    </row>
    <row r="177" spans="2:12" x14ac:dyDescent="0.25">
      <c r="I177" s="92"/>
      <c r="J177" s="92"/>
      <c r="K177" s="92"/>
      <c r="L177" s="191"/>
    </row>
    <row r="178" spans="2:12" x14ac:dyDescent="0.25">
      <c r="I178" s="92" t="s">
        <v>254</v>
      </c>
      <c r="J178" s="92"/>
      <c r="K178" s="92"/>
      <c r="L178" s="191"/>
    </row>
    <row r="179" spans="2:12" x14ac:dyDescent="0.25">
      <c r="I179" s="92">
        <f>SUM(I163)</f>
        <v>154792343.16999993</v>
      </c>
      <c r="J179" s="92"/>
      <c r="K179" s="92"/>
      <c r="L179" s="191"/>
    </row>
    <row r="180" spans="2:12" x14ac:dyDescent="0.25">
      <c r="I180" s="92"/>
      <c r="J180" s="92"/>
      <c r="K180" s="92"/>
      <c r="L180" s="191"/>
    </row>
    <row r="181" spans="2:12" x14ac:dyDescent="0.25">
      <c r="J181" s="92"/>
      <c r="K181" s="92"/>
      <c r="L181" s="191"/>
    </row>
    <row r="182" spans="2:12" x14ac:dyDescent="0.25">
      <c r="I182" s="92"/>
      <c r="J182" s="92"/>
      <c r="K182" s="92"/>
      <c r="L182" s="191"/>
    </row>
    <row r="183" spans="2:12" x14ac:dyDescent="0.25">
      <c r="I183" s="92"/>
      <c r="J183" s="92"/>
      <c r="K183" s="92"/>
      <c r="L183" s="191"/>
    </row>
    <row r="184" spans="2:12" x14ac:dyDescent="0.25">
      <c r="I184" s="92"/>
      <c r="J184" s="92"/>
      <c r="K184" s="92"/>
      <c r="L184" s="191"/>
    </row>
    <row r="185" spans="2:12" x14ac:dyDescent="0.25">
      <c r="D185" s="215"/>
      <c r="F185" s="165" t="s">
        <v>244</v>
      </c>
      <c r="I185" s="92"/>
      <c r="J185" s="92"/>
      <c r="K185" s="92"/>
      <c r="L185" s="191"/>
    </row>
    <row r="186" spans="2:12" x14ac:dyDescent="0.25">
      <c r="D186" s="215" t="s">
        <v>257</v>
      </c>
      <c r="F186" s="165"/>
      <c r="I186" s="92"/>
      <c r="J186" s="92"/>
      <c r="K186" s="92"/>
      <c r="L186" s="191"/>
    </row>
    <row r="187" spans="2:12" x14ac:dyDescent="0.25">
      <c r="D187" s="215"/>
      <c r="F187" s="165"/>
      <c r="I187" s="92"/>
      <c r="J187" s="92"/>
      <c r="K187" s="92"/>
      <c r="L187" s="191"/>
    </row>
    <row r="188" spans="2:12" x14ac:dyDescent="0.25">
      <c r="B188" t="s">
        <v>253</v>
      </c>
      <c r="I188" s="92"/>
      <c r="J188" s="92"/>
      <c r="K188" s="92"/>
      <c r="L188" s="191"/>
    </row>
    <row r="189" spans="2:12" ht="30" x14ac:dyDescent="0.25">
      <c r="B189" s="102" t="s">
        <v>231</v>
      </c>
      <c r="C189" s="157" t="s">
        <v>84</v>
      </c>
      <c r="D189" s="162" t="s">
        <v>241</v>
      </c>
      <c r="E189" s="163" t="s">
        <v>50</v>
      </c>
      <c r="F189" s="164" t="s">
        <v>242</v>
      </c>
      <c r="I189" s="92"/>
      <c r="J189" s="92"/>
      <c r="K189" s="92"/>
      <c r="L189" s="191"/>
    </row>
    <row r="190" spans="2:12" ht="25.5" customHeight="1" x14ac:dyDescent="0.25">
      <c r="B190" s="168" t="s">
        <v>252</v>
      </c>
      <c r="C190" s="166">
        <v>458815764</v>
      </c>
      <c r="D190" s="167">
        <v>316555288</v>
      </c>
      <c r="E190" s="169">
        <v>394105432</v>
      </c>
      <c r="F190" s="170">
        <v>20950000</v>
      </c>
      <c r="I190" s="92"/>
      <c r="J190" s="92"/>
      <c r="K190" s="92"/>
      <c r="L190" s="191"/>
    </row>
    <row r="191" spans="2:12" x14ac:dyDescent="0.25">
      <c r="I191" s="92"/>
      <c r="J191" s="92"/>
      <c r="K191" s="92"/>
      <c r="L191" s="191"/>
    </row>
    <row r="192" spans="2:12" ht="16.5" thickBot="1" x14ac:dyDescent="0.3">
      <c r="B192" t="s">
        <v>243</v>
      </c>
      <c r="I192" s="148"/>
      <c r="J192" s="148"/>
      <c r="K192" s="148"/>
      <c r="L192" s="116"/>
    </row>
    <row r="193" spans="2:13" ht="24.75" customHeight="1" thickBot="1" x14ac:dyDescent="0.3">
      <c r="B193" s="102" t="s">
        <v>231</v>
      </c>
      <c r="C193" s="157" t="s">
        <v>84</v>
      </c>
      <c r="D193" s="162" t="s">
        <v>241</v>
      </c>
      <c r="E193" s="163" t="s">
        <v>50</v>
      </c>
      <c r="F193" s="164" t="s">
        <v>242</v>
      </c>
      <c r="I193" s="77"/>
      <c r="J193" s="78"/>
      <c r="K193" s="85"/>
      <c r="L193" s="82"/>
      <c r="M193" s="79"/>
    </row>
    <row r="194" spans="2:13" ht="16.5" thickBot="1" x14ac:dyDescent="0.3">
      <c r="B194" s="105" t="s">
        <v>252</v>
      </c>
      <c r="C194" s="133">
        <v>463344878.41000003</v>
      </c>
      <c r="D194" s="141">
        <v>222572203.61000001</v>
      </c>
      <c r="E194" s="132">
        <v>326730214.85000002</v>
      </c>
      <c r="F194" s="131">
        <v>22986843.960000001</v>
      </c>
      <c r="I194" s="93"/>
      <c r="J194" s="86"/>
      <c r="K194" s="81"/>
      <c r="L194" s="81"/>
      <c r="M194" s="80"/>
    </row>
    <row r="195" spans="2:13" ht="16.5" thickBot="1" x14ac:dyDescent="0.3">
      <c r="I195" s="93"/>
      <c r="J195" s="86"/>
      <c r="K195" s="81"/>
      <c r="L195" s="81"/>
      <c r="M195" s="80"/>
    </row>
    <row r="196" spans="2:13" ht="16.5" thickBot="1" x14ac:dyDescent="0.3">
      <c r="I196" s="93"/>
      <c r="J196" s="86"/>
      <c r="K196" s="81"/>
      <c r="L196" s="81"/>
      <c r="M196" s="80"/>
    </row>
    <row r="197" spans="2:13" ht="16.5" thickBot="1" x14ac:dyDescent="0.3">
      <c r="B197" t="s">
        <v>255</v>
      </c>
      <c r="I197" s="93"/>
      <c r="J197" s="86"/>
      <c r="K197" s="81"/>
      <c r="L197" s="81"/>
      <c r="M197" s="80"/>
    </row>
    <row r="198" spans="2:13" ht="30.75" thickBot="1" x14ac:dyDescent="0.3">
      <c r="B198" s="171" t="s">
        <v>231</v>
      </c>
      <c r="C198" s="172" t="s">
        <v>84</v>
      </c>
      <c r="D198" s="173" t="s">
        <v>241</v>
      </c>
      <c r="E198" s="174" t="s">
        <v>50</v>
      </c>
      <c r="F198" s="175" t="s">
        <v>242</v>
      </c>
      <c r="I198" s="93"/>
      <c r="J198" s="86"/>
      <c r="K198" s="81"/>
      <c r="L198" s="91"/>
      <c r="M198" s="80"/>
    </row>
    <row r="199" spans="2:13" ht="21.75" customHeight="1" thickBot="1" x14ac:dyDescent="0.35">
      <c r="B199" s="168" t="s">
        <v>252</v>
      </c>
      <c r="C199" s="176">
        <f>SUM(C190)-C194</f>
        <v>-4529114.4100000262</v>
      </c>
      <c r="D199" s="221">
        <f>SUM(D190)-D194</f>
        <v>93983084.389999986</v>
      </c>
      <c r="E199" s="222">
        <f>SUM(E190)-E194</f>
        <v>67375217.149999976</v>
      </c>
      <c r="F199" s="177">
        <v>0</v>
      </c>
      <c r="I199" s="93"/>
      <c r="J199" s="86"/>
      <c r="K199" s="100"/>
      <c r="L199" s="99"/>
      <c r="M199" s="80"/>
    </row>
    <row r="200" spans="2:13" ht="21.75" customHeight="1" thickBot="1" x14ac:dyDescent="0.3">
      <c r="I200" s="94"/>
      <c r="J200" s="98"/>
      <c r="K200" s="214"/>
      <c r="L200" s="101"/>
      <c r="M200" s="80"/>
    </row>
    <row r="201" spans="2:13" x14ac:dyDescent="0.25">
      <c r="L201" s="20"/>
    </row>
    <row r="202" spans="2:13" x14ac:dyDescent="0.25">
      <c r="I202" s="147"/>
      <c r="J202" s="147"/>
      <c r="K202" s="147"/>
      <c r="L202" s="217"/>
    </row>
    <row r="203" spans="2:13" x14ac:dyDescent="0.25">
      <c r="I203" s="92"/>
      <c r="J203" s="92"/>
      <c r="K203" s="92"/>
      <c r="L203" s="201"/>
    </row>
    <row r="204" spans="2:13" ht="30" x14ac:dyDescent="0.25">
      <c r="B204" s="219" t="s">
        <v>256</v>
      </c>
      <c r="I204" s="92"/>
      <c r="J204" s="92"/>
      <c r="K204" s="92"/>
      <c r="L204" s="201"/>
    </row>
    <row r="205" spans="2:13" x14ac:dyDescent="0.25">
      <c r="I205" s="92"/>
      <c r="J205" s="92"/>
      <c r="K205" s="92"/>
      <c r="L205" s="201"/>
    </row>
    <row r="206" spans="2:13" x14ac:dyDescent="0.25">
      <c r="I206" s="92"/>
      <c r="J206" s="92"/>
      <c r="K206" s="92"/>
      <c r="L206" s="201"/>
    </row>
    <row r="207" spans="2:13" x14ac:dyDescent="0.25">
      <c r="I207" s="92"/>
      <c r="J207" s="92"/>
      <c r="K207" s="92"/>
      <c r="L207" s="201"/>
    </row>
    <row r="208" spans="2:13" x14ac:dyDescent="0.25">
      <c r="I208" s="92"/>
      <c r="J208" s="92"/>
      <c r="K208" s="92"/>
      <c r="L208" s="218"/>
    </row>
    <row r="209" spans="9:12" x14ac:dyDescent="0.25">
      <c r="I209" s="92"/>
      <c r="J209" s="92"/>
      <c r="K209" s="92"/>
      <c r="L209" s="201"/>
    </row>
    <row r="210" spans="9:12" x14ac:dyDescent="0.25">
      <c r="I210" s="92"/>
      <c r="J210" s="92"/>
      <c r="K210" s="92"/>
      <c r="L210" s="201"/>
    </row>
    <row r="211" spans="9:12" x14ac:dyDescent="0.25">
      <c r="I211" s="92"/>
      <c r="J211" s="92"/>
      <c r="K211" s="92"/>
      <c r="L211" s="201"/>
    </row>
    <row r="212" spans="9:12" x14ac:dyDescent="0.25">
      <c r="I212" s="92"/>
      <c r="J212" s="92"/>
      <c r="K212" s="92"/>
      <c r="L212" s="201">
        <v>0</v>
      </c>
    </row>
    <row r="213" spans="9:12" x14ac:dyDescent="0.25">
      <c r="I213" s="92"/>
      <c r="J213" s="92"/>
      <c r="K213" s="92"/>
      <c r="L213" s="201"/>
    </row>
    <row r="214" spans="9:12" x14ac:dyDescent="0.25">
      <c r="I214" s="92"/>
      <c r="J214" s="92"/>
      <c r="K214" s="92"/>
      <c r="L214" s="201"/>
    </row>
    <row r="215" spans="9:12" x14ac:dyDescent="0.25">
      <c r="I215" s="92"/>
      <c r="J215" s="92"/>
      <c r="K215" s="92"/>
      <c r="L215" s="201"/>
    </row>
    <row r="216" spans="9:12" x14ac:dyDescent="0.25">
      <c r="I216" s="92"/>
      <c r="J216" s="92"/>
      <c r="K216" s="92"/>
      <c r="L216" s="201"/>
    </row>
    <row r="217" spans="9:12" x14ac:dyDescent="0.25">
      <c r="I217" s="92"/>
      <c r="J217" s="92"/>
      <c r="K217" s="92"/>
      <c r="L217" s="201"/>
    </row>
    <row r="218" spans="9:12" x14ac:dyDescent="0.25">
      <c r="I218" s="92"/>
      <c r="J218" s="92"/>
      <c r="K218" s="92"/>
      <c r="L218" s="200"/>
    </row>
    <row r="219" spans="9:12" x14ac:dyDescent="0.25">
      <c r="I219" s="92"/>
      <c r="J219" s="92"/>
      <c r="K219" s="92"/>
      <c r="L219" s="146"/>
    </row>
    <row r="220" spans="9:12" x14ac:dyDescent="0.25">
      <c r="I220" s="92"/>
      <c r="J220" s="92"/>
      <c r="K220" s="92"/>
      <c r="L220" s="146"/>
    </row>
    <row r="221" spans="9:12" x14ac:dyDescent="0.25">
      <c r="I221" s="92"/>
      <c r="J221" s="92"/>
      <c r="K221" s="92"/>
      <c r="L221" s="146"/>
    </row>
    <row r="222" spans="9:12" x14ac:dyDescent="0.25">
      <c r="I222" s="92"/>
      <c r="J222" s="92"/>
      <c r="K222" s="92"/>
      <c r="L222" s="202"/>
    </row>
    <row r="223" spans="9:12" x14ac:dyDescent="0.25">
      <c r="I223" s="92"/>
      <c r="J223" s="92"/>
      <c r="K223" s="92"/>
      <c r="L223" s="92"/>
    </row>
    <row r="224" spans="9:12" x14ac:dyDescent="0.25">
      <c r="I224" s="92"/>
      <c r="J224" s="92"/>
      <c r="K224" s="92"/>
      <c r="L224" s="92"/>
    </row>
    <row r="225" spans="2:12" x14ac:dyDescent="0.25">
      <c r="B225" t="s">
        <v>84</v>
      </c>
      <c r="I225" s="92"/>
      <c r="J225" s="92"/>
      <c r="K225" s="92"/>
      <c r="L225" s="92"/>
    </row>
    <row r="226" spans="2:12" x14ac:dyDescent="0.25">
      <c r="B226" s="178" t="s">
        <v>246</v>
      </c>
      <c r="I226" s="92"/>
      <c r="J226" s="92"/>
      <c r="K226" s="92"/>
      <c r="L226" s="201"/>
    </row>
    <row r="227" spans="2:12" x14ac:dyDescent="0.25">
      <c r="B227" s="198">
        <v>458815764</v>
      </c>
      <c r="I227" s="92"/>
      <c r="J227" s="92"/>
      <c r="K227" s="92"/>
      <c r="L227" s="201"/>
    </row>
    <row r="228" spans="2:12" x14ac:dyDescent="0.25">
      <c r="I228" s="92"/>
      <c r="J228" s="92"/>
      <c r="K228" s="92"/>
      <c r="L228" s="201"/>
    </row>
    <row r="229" spans="2:12" x14ac:dyDescent="0.25">
      <c r="B229" s="178" t="s">
        <v>245</v>
      </c>
      <c r="I229" s="92"/>
      <c r="J229" s="92"/>
      <c r="K229" s="92"/>
      <c r="L229" s="201"/>
    </row>
    <row r="230" spans="2:12" x14ac:dyDescent="0.25">
      <c r="B230" s="133">
        <f>SUM(C194)</f>
        <v>463344878.41000003</v>
      </c>
      <c r="I230" s="92"/>
      <c r="J230" s="92"/>
      <c r="K230" s="92"/>
      <c r="L230" s="201"/>
    </row>
    <row r="231" spans="2:12" x14ac:dyDescent="0.25">
      <c r="I231" s="92"/>
      <c r="J231" s="92"/>
      <c r="K231" s="92"/>
      <c r="L231" s="201"/>
    </row>
    <row r="232" spans="2:12" x14ac:dyDescent="0.25">
      <c r="B232" s="134" t="s">
        <v>239</v>
      </c>
      <c r="I232" s="92"/>
      <c r="J232" s="92"/>
      <c r="K232" s="92"/>
      <c r="L232" s="201"/>
    </row>
    <row r="233" spans="2:12" x14ac:dyDescent="0.25">
      <c r="B233" s="179">
        <f>SUM(B227)-B230</f>
        <v>-4529114.4100000262</v>
      </c>
      <c r="I233" s="92"/>
      <c r="J233" s="92"/>
      <c r="K233" s="92"/>
      <c r="L233" s="201"/>
    </row>
    <row r="234" spans="2:12" x14ac:dyDescent="0.25">
      <c r="I234" s="92"/>
      <c r="J234" s="92"/>
      <c r="K234" s="92"/>
      <c r="L234" s="201"/>
    </row>
    <row r="235" spans="2:12" x14ac:dyDescent="0.25">
      <c r="I235" s="92"/>
      <c r="J235" s="92"/>
      <c r="K235" s="92"/>
      <c r="L235" s="201"/>
    </row>
    <row r="236" spans="2:12" x14ac:dyDescent="0.25">
      <c r="I236" s="92"/>
      <c r="J236" s="92"/>
      <c r="K236" s="92"/>
      <c r="L236" s="201"/>
    </row>
    <row r="237" spans="2:12" x14ac:dyDescent="0.25">
      <c r="I237" s="92"/>
      <c r="J237" s="92"/>
      <c r="K237" s="92"/>
      <c r="L237" s="201"/>
    </row>
    <row r="238" spans="2:12" x14ac:dyDescent="0.25">
      <c r="I238" s="92"/>
      <c r="J238" s="92"/>
      <c r="K238" s="92"/>
      <c r="L238"/>
    </row>
    <row r="239" spans="2:12" x14ac:dyDescent="0.25">
      <c r="B239" t="s">
        <v>248</v>
      </c>
      <c r="I239" s="92"/>
      <c r="J239" s="92"/>
      <c r="K239" s="92"/>
      <c r="L239" s="201"/>
    </row>
    <row r="240" spans="2:12" x14ac:dyDescent="0.25">
      <c r="B240" s="187" t="s">
        <v>246</v>
      </c>
      <c r="I240" s="92"/>
      <c r="J240" s="92"/>
      <c r="K240" s="92"/>
      <c r="L240" s="201"/>
    </row>
    <row r="241" spans="2:12" x14ac:dyDescent="0.25">
      <c r="B241" s="197">
        <v>316555288</v>
      </c>
      <c r="I241" s="92"/>
      <c r="J241" s="92"/>
      <c r="K241" s="92"/>
      <c r="L241" s="201"/>
    </row>
    <row r="242" spans="2:12" x14ac:dyDescent="0.25">
      <c r="B242" s="96"/>
      <c r="I242" s="92"/>
      <c r="J242" s="92"/>
      <c r="K242" s="92"/>
      <c r="L242" s="201"/>
    </row>
    <row r="243" spans="2:12" x14ac:dyDescent="0.25">
      <c r="B243" s="187" t="s">
        <v>245</v>
      </c>
      <c r="I243" s="92"/>
      <c r="J243" s="92"/>
      <c r="K243" s="92"/>
      <c r="L243" s="201"/>
    </row>
    <row r="244" spans="2:12" ht="16.5" thickBot="1" x14ac:dyDescent="0.3">
      <c r="B244" s="141">
        <v>222572203.61000001</v>
      </c>
      <c r="I244" s="92"/>
      <c r="J244" s="92"/>
      <c r="K244" s="92"/>
      <c r="L244" s="201"/>
    </row>
    <row r="245" spans="2:12" x14ac:dyDescent="0.25">
      <c r="B245" s="96"/>
      <c r="I245" s="92"/>
      <c r="J245" s="92"/>
      <c r="K245" s="92"/>
      <c r="L245" s="201"/>
    </row>
    <row r="246" spans="2:12" x14ac:dyDescent="0.25">
      <c r="B246" s="144" t="s">
        <v>239</v>
      </c>
      <c r="I246" s="92"/>
      <c r="J246" s="92"/>
      <c r="K246" s="92"/>
      <c r="L246" s="201"/>
    </row>
    <row r="247" spans="2:12" x14ac:dyDescent="0.25">
      <c r="B247" s="180">
        <f>SUM(B241)-B244</f>
        <v>93983084.389999986</v>
      </c>
      <c r="I247" s="92"/>
      <c r="J247" s="92"/>
      <c r="K247" s="92"/>
      <c r="L247" s="201"/>
    </row>
    <row r="248" spans="2:12" x14ac:dyDescent="0.25">
      <c r="I248" s="92"/>
      <c r="J248" s="92"/>
      <c r="K248" s="92"/>
      <c r="L248" s="201"/>
    </row>
    <row r="249" spans="2:12" x14ac:dyDescent="0.25">
      <c r="I249" s="92"/>
      <c r="J249" s="92"/>
      <c r="K249" s="92"/>
      <c r="L249" s="201"/>
    </row>
    <row r="250" spans="2:12" x14ac:dyDescent="0.25">
      <c r="C250" s="185"/>
      <c r="I250" s="92"/>
      <c r="J250" s="92"/>
      <c r="K250" s="92"/>
      <c r="L250" s="92"/>
    </row>
    <row r="251" spans="2:12" ht="15" x14ac:dyDescent="0.25">
      <c r="C251" s="83"/>
      <c r="I251" s="92"/>
      <c r="J251" s="92"/>
      <c r="K251" s="92"/>
      <c r="L251" s="92"/>
    </row>
    <row r="252" spans="2:12" x14ac:dyDescent="0.25">
      <c r="C252" s="185"/>
      <c r="I252" s="92"/>
      <c r="J252" s="92"/>
      <c r="K252" s="92"/>
      <c r="L252" s="92"/>
    </row>
    <row r="253" spans="2:12" ht="15" x14ac:dyDescent="0.25">
      <c r="C253" s="60"/>
      <c r="I253" s="92"/>
      <c r="J253" s="92"/>
      <c r="K253" s="92"/>
      <c r="L253" s="92"/>
    </row>
    <row r="254" spans="2:12" x14ac:dyDescent="0.25">
      <c r="C254" s="185"/>
      <c r="I254" s="92"/>
      <c r="J254" s="92"/>
      <c r="K254" s="92"/>
      <c r="L254" s="92"/>
    </row>
    <row r="255" spans="2:12" ht="15" x14ac:dyDescent="0.25">
      <c r="C255" s="186"/>
      <c r="I255" s="92"/>
      <c r="J255" s="92"/>
      <c r="K255" s="92"/>
      <c r="L255" s="92"/>
    </row>
    <row r="256" spans="2:12" x14ac:dyDescent="0.25">
      <c r="B256" t="s">
        <v>247</v>
      </c>
      <c r="C256" s="185"/>
      <c r="I256" s="92"/>
      <c r="J256" s="92"/>
      <c r="K256" s="92"/>
      <c r="L256" s="92"/>
    </row>
    <row r="257" spans="2:12" x14ac:dyDescent="0.25">
      <c r="B257" s="181" t="s">
        <v>246</v>
      </c>
      <c r="I257" s="92"/>
      <c r="J257" s="92"/>
      <c r="K257" s="92"/>
      <c r="L257" s="92"/>
    </row>
    <row r="258" spans="2:12" x14ac:dyDescent="0.25">
      <c r="B258" s="183">
        <v>394105432</v>
      </c>
      <c r="I258" s="92"/>
      <c r="J258" s="92"/>
      <c r="K258" s="92"/>
      <c r="L258" s="92"/>
    </row>
    <row r="259" spans="2:12" x14ac:dyDescent="0.25">
      <c r="B259" s="181" t="s">
        <v>245</v>
      </c>
      <c r="I259" s="92"/>
      <c r="J259" s="92"/>
      <c r="K259" s="92"/>
      <c r="L259" s="92"/>
    </row>
    <row r="260" spans="2:12" x14ac:dyDescent="0.25">
      <c r="B260" s="129">
        <f>SUM(E194)</f>
        <v>326730214.85000002</v>
      </c>
      <c r="I260" s="92"/>
      <c r="J260" s="92"/>
      <c r="K260" s="92"/>
      <c r="L260" s="92"/>
    </row>
    <row r="261" spans="2:12" x14ac:dyDescent="0.25">
      <c r="B261" s="182" t="s">
        <v>239</v>
      </c>
      <c r="I261" s="92"/>
      <c r="J261" s="92"/>
      <c r="K261" s="92"/>
      <c r="L261" s="92"/>
    </row>
    <row r="262" spans="2:12" x14ac:dyDescent="0.25">
      <c r="B262" s="183">
        <f>SUM(B260)-B258</f>
        <v>-67375217.149999976</v>
      </c>
      <c r="I262" s="92"/>
      <c r="J262" s="92"/>
      <c r="K262" s="92"/>
      <c r="L262" s="92"/>
    </row>
    <row r="263" spans="2:12" x14ac:dyDescent="0.25">
      <c r="B263" s="184"/>
      <c r="I263" s="92"/>
      <c r="J263" s="92"/>
      <c r="K263" s="92"/>
      <c r="L263" s="92"/>
    </row>
    <row r="264" spans="2:12" x14ac:dyDescent="0.25">
      <c r="I264" s="92"/>
      <c r="J264" s="92"/>
      <c r="K264" s="92"/>
      <c r="L264" s="92"/>
    </row>
    <row r="265" spans="2:12" x14ac:dyDescent="0.25">
      <c r="I265" s="92"/>
      <c r="J265" s="92"/>
      <c r="K265" s="92"/>
      <c r="L265" s="92"/>
    </row>
    <row r="266" spans="2:12" x14ac:dyDescent="0.25">
      <c r="I266" s="92"/>
      <c r="J266" s="92"/>
      <c r="K266" s="92"/>
      <c r="L266" s="92"/>
    </row>
    <row r="267" spans="2:12" ht="16.5" thickBot="1" x14ac:dyDescent="0.3">
      <c r="I267" s="92"/>
      <c r="J267" s="92"/>
      <c r="K267" s="92"/>
      <c r="L267" s="200"/>
    </row>
    <row r="268" spans="2:12" x14ac:dyDescent="0.25">
      <c r="I268" s="92"/>
      <c r="J268" s="228" t="s">
        <v>84</v>
      </c>
      <c r="K268" s="229"/>
      <c r="L268" s="146"/>
    </row>
    <row r="269" spans="2:12" x14ac:dyDescent="0.25">
      <c r="I269" s="92"/>
      <c r="J269" s="226" t="s">
        <v>250</v>
      </c>
      <c r="K269" s="227"/>
      <c r="L269" s="146"/>
    </row>
    <row r="270" spans="2:12" x14ac:dyDescent="0.25">
      <c r="I270" s="92"/>
      <c r="J270" s="224" t="s">
        <v>249</v>
      </c>
      <c r="K270" s="225"/>
      <c r="L270" s="146"/>
    </row>
    <row r="271" spans="2:12" ht="16.5" thickBot="1" x14ac:dyDescent="0.3">
      <c r="I271" s="92"/>
      <c r="J271" s="199" t="s">
        <v>251</v>
      </c>
      <c r="K271" s="92"/>
      <c r="L271" s="146"/>
    </row>
    <row r="272" spans="2:12" x14ac:dyDescent="0.25">
      <c r="B272" s="112" t="s">
        <v>242</v>
      </c>
      <c r="I272" s="92"/>
      <c r="J272" s="92"/>
      <c r="K272" s="92"/>
      <c r="L272" s="146"/>
    </row>
    <row r="273" spans="2:12" ht="16.5" thickBot="1" x14ac:dyDescent="0.3">
      <c r="B273" s="131">
        <v>20950000</v>
      </c>
      <c r="I273" s="92"/>
      <c r="J273" s="92"/>
      <c r="K273" s="92"/>
      <c r="L273" s="146"/>
    </row>
    <row r="274" spans="2:12" x14ac:dyDescent="0.25">
      <c r="B274" s="70"/>
      <c r="I274" s="92"/>
      <c r="J274" s="92"/>
      <c r="K274" s="92"/>
      <c r="L274" s="146"/>
    </row>
    <row r="275" spans="2:12" x14ac:dyDescent="0.25">
      <c r="B275" s="129">
        <v>20950000</v>
      </c>
      <c r="I275" s="92"/>
      <c r="J275" s="92"/>
      <c r="K275" s="92"/>
      <c r="L275" s="146"/>
    </row>
    <row r="276" spans="2:12" x14ac:dyDescent="0.25">
      <c r="B276" s="70"/>
      <c r="I276" s="92"/>
      <c r="J276" s="92"/>
      <c r="K276" s="92"/>
      <c r="L276" s="146"/>
    </row>
    <row r="277" spans="2:12" x14ac:dyDescent="0.25">
      <c r="B277" s="140">
        <f>SUM(B275)-B273</f>
        <v>0</v>
      </c>
      <c r="I277" s="92"/>
      <c r="J277" s="92"/>
      <c r="K277" s="92"/>
      <c r="L277" s="146"/>
    </row>
    <row r="278" spans="2:12" x14ac:dyDescent="0.25">
      <c r="I278" s="92"/>
      <c r="J278" s="92"/>
      <c r="K278" s="92"/>
      <c r="L278" s="146"/>
    </row>
    <row r="279" spans="2:12" ht="30" x14ac:dyDescent="0.25">
      <c r="F279" s="220" t="s">
        <v>261</v>
      </c>
      <c r="I279" s="92"/>
      <c r="J279" s="92"/>
      <c r="K279" s="92"/>
      <c r="L279" s="146"/>
    </row>
    <row r="280" spans="2:12" x14ac:dyDescent="0.25">
      <c r="I280" s="92"/>
      <c r="J280" s="92"/>
      <c r="K280" s="92"/>
      <c r="L280" s="146"/>
    </row>
    <row r="281" spans="2:12" x14ac:dyDescent="0.25">
      <c r="I281" s="92"/>
      <c r="J281" s="92"/>
      <c r="K281" s="92"/>
      <c r="L281" s="146"/>
    </row>
  </sheetData>
  <autoFilter ref="B1:L113" xr:uid="{9F803FD9-C243-4D4A-99CC-B97321129631}"/>
  <mergeCells count="44">
    <mergeCell ref="F114:H114"/>
    <mergeCell ref="F115:H115"/>
    <mergeCell ref="F116:H116"/>
    <mergeCell ref="F157:H157"/>
    <mergeCell ref="F156:H156"/>
    <mergeCell ref="F119:H119"/>
    <mergeCell ref="F120:H120"/>
    <mergeCell ref="F117:H117"/>
    <mergeCell ref="F118:H118"/>
    <mergeCell ref="F152:H152"/>
    <mergeCell ref="F151:H151"/>
    <mergeCell ref="F155:H155"/>
    <mergeCell ref="F153:H153"/>
    <mergeCell ref="F154:H154"/>
    <mergeCell ref="F149:H149"/>
    <mergeCell ref="F150:H150"/>
    <mergeCell ref="F143:H143"/>
    <mergeCell ref="F144:H144"/>
    <mergeCell ref="F145:H145"/>
    <mergeCell ref="F146:H146"/>
    <mergeCell ref="F147:H147"/>
    <mergeCell ref="F148:H148"/>
    <mergeCell ref="F121:H121"/>
    <mergeCell ref="F138:H138"/>
    <mergeCell ref="F139:H139"/>
    <mergeCell ref="F140:H140"/>
    <mergeCell ref="F141:H141"/>
    <mergeCell ref="F137:H137"/>
    <mergeCell ref="F142:H142"/>
    <mergeCell ref="F122:H122"/>
    <mergeCell ref="F123:H123"/>
    <mergeCell ref="F124:H124"/>
    <mergeCell ref="F125:H125"/>
    <mergeCell ref="F126:H126"/>
    <mergeCell ref="F127:H127"/>
    <mergeCell ref="F128:H128"/>
    <mergeCell ref="F129:H129"/>
    <mergeCell ref="F135:H135"/>
    <mergeCell ref="F136:H136"/>
    <mergeCell ref="F130:H130"/>
    <mergeCell ref="F131:H131"/>
    <mergeCell ref="F132:H132"/>
    <mergeCell ref="F133:H133"/>
    <mergeCell ref="F134:H134"/>
  </mergeCells>
  <phoneticPr fontId="40" type="noConversion"/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7478-C51D-47C9-9A5E-079AB7F07129}">
  <dimension ref="A1:BB257"/>
  <sheetViews>
    <sheetView tabSelected="1" topLeftCell="B1" zoomScale="85" zoomScaleNormal="85" workbookViewId="0">
      <pane ySplit="1" topLeftCell="A2" activePane="bottomLeft" state="frozen"/>
      <selection activeCell="B108" sqref="B108"/>
      <selection pane="bottomLeft" activeCell="C246" sqref="C246"/>
    </sheetView>
  </sheetViews>
  <sheetFormatPr baseColWidth="10" defaultRowHeight="15" x14ac:dyDescent="0.25"/>
  <cols>
    <col min="1" max="1" width="13.7109375" style="1" hidden="1" customWidth="1"/>
    <col min="2" max="2" width="11.42578125" style="1"/>
    <col min="3" max="3" width="42.42578125" style="279" customWidth="1"/>
    <col min="4" max="4" width="16.140625" style="1" customWidth="1"/>
    <col min="5" max="5" width="14.28515625" style="1" customWidth="1"/>
    <col min="6" max="6" width="22" style="307" customWidth="1"/>
    <col min="7" max="7" width="19.85546875" style="308" customWidth="1"/>
    <col min="8" max="15" width="26" style="60" customWidth="1"/>
    <col min="16" max="238" width="11.42578125" style="1"/>
    <col min="239" max="239" width="13.7109375" style="1" customWidth="1"/>
    <col min="240" max="240" width="11.42578125" style="1"/>
    <col min="241" max="241" width="42.42578125" style="1" customWidth="1"/>
    <col min="242" max="243" width="11.42578125" style="1"/>
    <col min="244" max="244" width="13" style="1" customWidth="1"/>
    <col min="245" max="245" width="19.42578125" style="1" customWidth="1"/>
    <col min="246" max="246" width="16.140625" style="1" customWidth="1"/>
    <col min="247" max="247" width="20.140625" style="1" customWidth="1"/>
    <col min="248" max="248" width="19.7109375" style="1" customWidth="1"/>
    <col min="249" max="249" width="10.42578125" style="1" customWidth="1"/>
    <col min="250" max="250" width="32" style="1" customWidth="1"/>
    <col min="251" max="251" width="15.85546875" style="1" customWidth="1"/>
    <col min="252" max="252" width="19" style="1" customWidth="1"/>
    <col min="253" max="494" width="11.42578125" style="1"/>
    <col min="495" max="495" width="13.7109375" style="1" customWidth="1"/>
    <col min="496" max="496" width="11.42578125" style="1"/>
    <col min="497" max="497" width="42.42578125" style="1" customWidth="1"/>
    <col min="498" max="499" width="11.42578125" style="1"/>
    <col min="500" max="500" width="13" style="1" customWidth="1"/>
    <col min="501" max="501" width="19.42578125" style="1" customWidth="1"/>
    <col min="502" max="502" width="16.140625" style="1" customWidth="1"/>
    <col min="503" max="503" width="20.140625" style="1" customWidth="1"/>
    <col min="504" max="504" width="19.7109375" style="1" customWidth="1"/>
    <col min="505" max="505" width="10.42578125" style="1" customWidth="1"/>
    <col min="506" max="506" width="32" style="1" customWidth="1"/>
    <col min="507" max="507" width="15.85546875" style="1" customWidth="1"/>
    <col min="508" max="508" width="19" style="1" customWidth="1"/>
    <col min="509" max="750" width="11.42578125" style="1"/>
    <col min="751" max="751" width="13.7109375" style="1" customWidth="1"/>
    <col min="752" max="752" width="11.42578125" style="1"/>
    <col min="753" max="753" width="42.42578125" style="1" customWidth="1"/>
    <col min="754" max="755" width="11.42578125" style="1"/>
    <col min="756" max="756" width="13" style="1" customWidth="1"/>
    <col min="757" max="757" width="19.42578125" style="1" customWidth="1"/>
    <col min="758" max="758" width="16.140625" style="1" customWidth="1"/>
    <col min="759" max="759" width="20.140625" style="1" customWidth="1"/>
    <col min="760" max="760" width="19.7109375" style="1" customWidth="1"/>
    <col min="761" max="761" width="10.42578125" style="1" customWidth="1"/>
    <col min="762" max="762" width="32" style="1" customWidth="1"/>
    <col min="763" max="763" width="15.85546875" style="1" customWidth="1"/>
    <col min="764" max="764" width="19" style="1" customWidth="1"/>
    <col min="765" max="1006" width="11.42578125" style="1"/>
    <col min="1007" max="1007" width="13.7109375" style="1" customWidth="1"/>
    <col min="1008" max="1008" width="11.42578125" style="1"/>
    <col min="1009" max="1009" width="42.42578125" style="1" customWidth="1"/>
    <col min="1010" max="1011" width="11.42578125" style="1"/>
    <col min="1012" max="1012" width="13" style="1" customWidth="1"/>
    <col min="1013" max="1013" width="19.42578125" style="1" customWidth="1"/>
    <col min="1014" max="1014" width="16.140625" style="1" customWidth="1"/>
    <col min="1015" max="1015" width="20.140625" style="1" customWidth="1"/>
    <col min="1016" max="1016" width="19.7109375" style="1" customWidth="1"/>
    <col min="1017" max="1017" width="10.42578125" style="1" customWidth="1"/>
    <col min="1018" max="1018" width="32" style="1" customWidth="1"/>
    <col min="1019" max="1019" width="15.85546875" style="1" customWidth="1"/>
    <col min="1020" max="1020" width="19" style="1" customWidth="1"/>
    <col min="1021" max="1262" width="11.42578125" style="1"/>
    <col min="1263" max="1263" width="13.7109375" style="1" customWidth="1"/>
    <col min="1264" max="1264" width="11.42578125" style="1"/>
    <col min="1265" max="1265" width="42.42578125" style="1" customWidth="1"/>
    <col min="1266" max="1267" width="11.42578125" style="1"/>
    <col min="1268" max="1268" width="13" style="1" customWidth="1"/>
    <col min="1269" max="1269" width="19.42578125" style="1" customWidth="1"/>
    <col min="1270" max="1270" width="16.140625" style="1" customWidth="1"/>
    <col min="1271" max="1271" width="20.140625" style="1" customWidth="1"/>
    <col min="1272" max="1272" width="19.7109375" style="1" customWidth="1"/>
    <col min="1273" max="1273" width="10.42578125" style="1" customWidth="1"/>
    <col min="1274" max="1274" width="32" style="1" customWidth="1"/>
    <col min="1275" max="1275" width="15.85546875" style="1" customWidth="1"/>
    <col min="1276" max="1276" width="19" style="1" customWidth="1"/>
    <col min="1277" max="1518" width="11.42578125" style="1"/>
    <col min="1519" max="1519" width="13.7109375" style="1" customWidth="1"/>
    <col min="1520" max="1520" width="11.42578125" style="1"/>
    <col min="1521" max="1521" width="42.42578125" style="1" customWidth="1"/>
    <col min="1522" max="1523" width="11.42578125" style="1"/>
    <col min="1524" max="1524" width="13" style="1" customWidth="1"/>
    <col min="1525" max="1525" width="19.42578125" style="1" customWidth="1"/>
    <col min="1526" max="1526" width="16.140625" style="1" customWidth="1"/>
    <col min="1527" max="1527" width="20.140625" style="1" customWidth="1"/>
    <col min="1528" max="1528" width="19.7109375" style="1" customWidth="1"/>
    <col min="1529" max="1529" width="10.42578125" style="1" customWidth="1"/>
    <col min="1530" max="1530" width="32" style="1" customWidth="1"/>
    <col min="1531" max="1531" width="15.85546875" style="1" customWidth="1"/>
    <col min="1532" max="1532" width="19" style="1" customWidth="1"/>
    <col min="1533" max="1774" width="11.42578125" style="1"/>
    <col min="1775" max="1775" width="13.7109375" style="1" customWidth="1"/>
    <col min="1776" max="1776" width="11.42578125" style="1"/>
    <col min="1777" max="1777" width="42.42578125" style="1" customWidth="1"/>
    <col min="1778" max="1779" width="11.42578125" style="1"/>
    <col min="1780" max="1780" width="13" style="1" customWidth="1"/>
    <col min="1781" max="1781" width="19.42578125" style="1" customWidth="1"/>
    <col min="1782" max="1782" width="16.140625" style="1" customWidth="1"/>
    <col min="1783" max="1783" width="20.140625" style="1" customWidth="1"/>
    <col min="1784" max="1784" width="19.7109375" style="1" customWidth="1"/>
    <col min="1785" max="1785" width="10.42578125" style="1" customWidth="1"/>
    <col min="1786" max="1786" width="32" style="1" customWidth="1"/>
    <col min="1787" max="1787" width="15.85546875" style="1" customWidth="1"/>
    <col min="1788" max="1788" width="19" style="1" customWidth="1"/>
    <col min="1789" max="2030" width="11.42578125" style="1"/>
    <col min="2031" max="2031" width="13.7109375" style="1" customWidth="1"/>
    <col min="2032" max="2032" width="11.42578125" style="1"/>
    <col min="2033" max="2033" width="42.42578125" style="1" customWidth="1"/>
    <col min="2034" max="2035" width="11.42578125" style="1"/>
    <col min="2036" max="2036" width="13" style="1" customWidth="1"/>
    <col min="2037" max="2037" width="19.42578125" style="1" customWidth="1"/>
    <col min="2038" max="2038" width="16.140625" style="1" customWidth="1"/>
    <col min="2039" max="2039" width="20.140625" style="1" customWidth="1"/>
    <col min="2040" max="2040" width="19.7109375" style="1" customWidth="1"/>
    <col min="2041" max="2041" width="10.42578125" style="1" customWidth="1"/>
    <col min="2042" max="2042" width="32" style="1" customWidth="1"/>
    <col min="2043" max="2043" width="15.85546875" style="1" customWidth="1"/>
    <col min="2044" max="2044" width="19" style="1" customWidth="1"/>
    <col min="2045" max="2286" width="11.42578125" style="1"/>
    <col min="2287" max="2287" width="13.7109375" style="1" customWidth="1"/>
    <col min="2288" max="2288" width="11.42578125" style="1"/>
    <col min="2289" max="2289" width="42.42578125" style="1" customWidth="1"/>
    <col min="2290" max="2291" width="11.42578125" style="1"/>
    <col min="2292" max="2292" width="13" style="1" customWidth="1"/>
    <col min="2293" max="2293" width="19.42578125" style="1" customWidth="1"/>
    <col min="2294" max="2294" width="16.140625" style="1" customWidth="1"/>
    <col min="2295" max="2295" width="20.140625" style="1" customWidth="1"/>
    <col min="2296" max="2296" width="19.7109375" style="1" customWidth="1"/>
    <col min="2297" max="2297" width="10.42578125" style="1" customWidth="1"/>
    <col min="2298" max="2298" width="32" style="1" customWidth="1"/>
    <col min="2299" max="2299" width="15.85546875" style="1" customWidth="1"/>
    <col min="2300" max="2300" width="19" style="1" customWidth="1"/>
    <col min="2301" max="2542" width="11.42578125" style="1"/>
    <col min="2543" max="2543" width="13.7109375" style="1" customWidth="1"/>
    <col min="2544" max="2544" width="11.42578125" style="1"/>
    <col min="2545" max="2545" width="42.42578125" style="1" customWidth="1"/>
    <col min="2546" max="2547" width="11.42578125" style="1"/>
    <col min="2548" max="2548" width="13" style="1" customWidth="1"/>
    <col min="2549" max="2549" width="19.42578125" style="1" customWidth="1"/>
    <col min="2550" max="2550" width="16.140625" style="1" customWidth="1"/>
    <col min="2551" max="2551" width="20.140625" style="1" customWidth="1"/>
    <col min="2552" max="2552" width="19.7109375" style="1" customWidth="1"/>
    <col min="2553" max="2553" width="10.42578125" style="1" customWidth="1"/>
    <col min="2554" max="2554" width="32" style="1" customWidth="1"/>
    <col min="2555" max="2555" width="15.85546875" style="1" customWidth="1"/>
    <col min="2556" max="2556" width="19" style="1" customWidth="1"/>
    <col min="2557" max="2798" width="11.42578125" style="1"/>
    <col min="2799" max="2799" width="13.7109375" style="1" customWidth="1"/>
    <col min="2800" max="2800" width="11.42578125" style="1"/>
    <col min="2801" max="2801" width="42.42578125" style="1" customWidth="1"/>
    <col min="2802" max="2803" width="11.42578125" style="1"/>
    <col min="2804" max="2804" width="13" style="1" customWidth="1"/>
    <col min="2805" max="2805" width="19.42578125" style="1" customWidth="1"/>
    <col min="2806" max="2806" width="16.140625" style="1" customWidth="1"/>
    <col min="2807" max="2807" width="20.140625" style="1" customWidth="1"/>
    <col min="2808" max="2808" width="19.7109375" style="1" customWidth="1"/>
    <col min="2809" max="2809" width="10.42578125" style="1" customWidth="1"/>
    <col min="2810" max="2810" width="32" style="1" customWidth="1"/>
    <col min="2811" max="2811" width="15.85546875" style="1" customWidth="1"/>
    <col min="2812" max="2812" width="19" style="1" customWidth="1"/>
    <col min="2813" max="3054" width="11.42578125" style="1"/>
    <col min="3055" max="3055" width="13.7109375" style="1" customWidth="1"/>
    <col min="3056" max="3056" width="11.42578125" style="1"/>
    <col min="3057" max="3057" width="42.42578125" style="1" customWidth="1"/>
    <col min="3058" max="3059" width="11.42578125" style="1"/>
    <col min="3060" max="3060" width="13" style="1" customWidth="1"/>
    <col min="3061" max="3061" width="19.42578125" style="1" customWidth="1"/>
    <col min="3062" max="3062" width="16.140625" style="1" customWidth="1"/>
    <col min="3063" max="3063" width="20.140625" style="1" customWidth="1"/>
    <col min="3064" max="3064" width="19.7109375" style="1" customWidth="1"/>
    <col min="3065" max="3065" width="10.42578125" style="1" customWidth="1"/>
    <col min="3066" max="3066" width="32" style="1" customWidth="1"/>
    <col min="3067" max="3067" width="15.85546875" style="1" customWidth="1"/>
    <col min="3068" max="3068" width="19" style="1" customWidth="1"/>
    <col min="3069" max="3310" width="11.42578125" style="1"/>
    <col min="3311" max="3311" width="13.7109375" style="1" customWidth="1"/>
    <col min="3312" max="3312" width="11.42578125" style="1"/>
    <col min="3313" max="3313" width="42.42578125" style="1" customWidth="1"/>
    <col min="3314" max="3315" width="11.42578125" style="1"/>
    <col min="3316" max="3316" width="13" style="1" customWidth="1"/>
    <col min="3317" max="3317" width="19.42578125" style="1" customWidth="1"/>
    <col min="3318" max="3318" width="16.140625" style="1" customWidth="1"/>
    <col min="3319" max="3319" width="20.140625" style="1" customWidth="1"/>
    <col min="3320" max="3320" width="19.7109375" style="1" customWidth="1"/>
    <col min="3321" max="3321" width="10.42578125" style="1" customWidth="1"/>
    <col min="3322" max="3322" width="32" style="1" customWidth="1"/>
    <col min="3323" max="3323" width="15.85546875" style="1" customWidth="1"/>
    <col min="3324" max="3324" width="19" style="1" customWidth="1"/>
    <col min="3325" max="3566" width="11.42578125" style="1"/>
    <col min="3567" max="3567" width="13.7109375" style="1" customWidth="1"/>
    <col min="3568" max="3568" width="11.42578125" style="1"/>
    <col min="3569" max="3569" width="42.42578125" style="1" customWidth="1"/>
    <col min="3570" max="3571" width="11.42578125" style="1"/>
    <col min="3572" max="3572" width="13" style="1" customWidth="1"/>
    <col min="3573" max="3573" width="19.42578125" style="1" customWidth="1"/>
    <col min="3574" max="3574" width="16.140625" style="1" customWidth="1"/>
    <col min="3575" max="3575" width="20.140625" style="1" customWidth="1"/>
    <col min="3576" max="3576" width="19.7109375" style="1" customWidth="1"/>
    <col min="3577" max="3577" width="10.42578125" style="1" customWidth="1"/>
    <col min="3578" max="3578" width="32" style="1" customWidth="1"/>
    <col min="3579" max="3579" width="15.85546875" style="1" customWidth="1"/>
    <col min="3580" max="3580" width="19" style="1" customWidth="1"/>
    <col min="3581" max="3822" width="11.42578125" style="1"/>
    <col min="3823" max="3823" width="13.7109375" style="1" customWidth="1"/>
    <col min="3824" max="3824" width="11.42578125" style="1"/>
    <col min="3825" max="3825" width="42.42578125" style="1" customWidth="1"/>
    <col min="3826" max="3827" width="11.42578125" style="1"/>
    <col min="3828" max="3828" width="13" style="1" customWidth="1"/>
    <col min="3829" max="3829" width="19.42578125" style="1" customWidth="1"/>
    <col min="3830" max="3830" width="16.140625" style="1" customWidth="1"/>
    <col min="3831" max="3831" width="20.140625" style="1" customWidth="1"/>
    <col min="3832" max="3832" width="19.7109375" style="1" customWidth="1"/>
    <col min="3833" max="3833" width="10.42578125" style="1" customWidth="1"/>
    <col min="3834" max="3834" width="32" style="1" customWidth="1"/>
    <col min="3835" max="3835" width="15.85546875" style="1" customWidth="1"/>
    <col min="3836" max="3836" width="19" style="1" customWidth="1"/>
    <col min="3837" max="4078" width="11.42578125" style="1"/>
    <col min="4079" max="4079" width="13.7109375" style="1" customWidth="1"/>
    <col min="4080" max="4080" width="11.42578125" style="1"/>
    <col min="4081" max="4081" width="42.42578125" style="1" customWidth="1"/>
    <col min="4082" max="4083" width="11.42578125" style="1"/>
    <col min="4084" max="4084" width="13" style="1" customWidth="1"/>
    <col min="4085" max="4085" width="19.42578125" style="1" customWidth="1"/>
    <col min="4086" max="4086" width="16.140625" style="1" customWidth="1"/>
    <col min="4087" max="4087" width="20.140625" style="1" customWidth="1"/>
    <col min="4088" max="4088" width="19.7109375" style="1" customWidth="1"/>
    <col min="4089" max="4089" width="10.42578125" style="1" customWidth="1"/>
    <col min="4090" max="4090" width="32" style="1" customWidth="1"/>
    <col min="4091" max="4091" width="15.85546875" style="1" customWidth="1"/>
    <col min="4092" max="4092" width="19" style="1" customWidth="1"/>
    <col min="4093" max="4334" width="11.42578125" style="1"/>
    <col min="4335" max="4335" width="13.7109375" style="1" customWidth="1"/>
    <col min="4336" max="4336" width="11.42578125" style="1"/>
    <col min="4337" max="4337" width="42.42578125" style="1" customWidth="1"/>
    <col min="4338" max="4339" width="11.42578125" style="1"/>
    <col min="4340" max="4340" width="13" style="1" customWidth="1"/>
    <col min="4341" max="4341" width="19.42578125" style="1" customWidth="1"/>
    <col min="4342" max="4342" width="16.140625" style="1" customWidth="1"/>
    <col min="4343" max="4343" width="20.140625" style="1" customWidth="1"/>
    <col min="4344" max="4344" width="19.7109375" style="1" customWidth="1"/>
    <col min="4345" max="4345" width="10.42578125" style="1" customWidth="1"/>
    <col min="4346" max="4346" width="32" style="1" customWidth="1"/>
    <col min="4347" max="4347" width="15.85546875" style="1" customWidth="1"/>
    <col min="4348" max="4348" width="19" style="1" customWidth="1"/>
    <col min="4349" max="4590" width="11.42578125" style="1"/>
    <col min="4591" max="4591" width="13.7109375" style="1" customWidth="1"/>
    <col min="4592" max="4592" width="11.42578125" style="1"/>
    <col min="4593" max="4593" width="42.42578125" style="1" customWidth="1"/>
    <col min="4594" max="4595" width="11.42578125" style="1"/>
    <col min="4596" max="4596" width="13" style="1" customWidth="1"/>
    <col min="4597" max="4597" width="19.42578125" style="1" customWidth="1"/>
    <col min="4598" max="4598" width="16.140625" style="1" customWidth="1"/>
    <col min="4599" max="4599" width="20.140625" style="1" customWidth="1"/>
    <col min="4600" max="4600" width="19.7109375" style="1" customWidth="1"/>
    <col min="4601" max="4601" width="10.42578125" style="1" customWidth="1"/>
    <col min="4602" max="4602" width="32" style="1" customWidth="1"/>
    <col min="4603" max="4603" width="15.85546875" style="1" customWidth="1"/>
    <col min="4604" max="4604" width="19" style="1" customWidth="1"/>
    <col min="4605" max="4846" width="11.42578125" style="1"/>
    <col min="4847" max="4847" width="13.7109375" style="1" customWidth="1"/>
    <col min="4848" max="4848" width="11.42578125" style="1"/>
    <col min="4849" max="4849" width="42.42578125" style="1" customWidth="1"/>
    <col min="4850" max="4851" width="11.42578125" style="1"/>
    <col min="4852" max="4852" width="13" style="1" customWidth="1"/>
    <col min="4853" max="4853" width="19.42578125" style="1" customWidth="1"/>
    <col min="4854" max="4854" width="16.140625" style="1" customWidth="1"/>
    <col min="4855" max="4855" width="20.140625" style="1" customWidth="1"/>
    <col min="4856" max="4856" width="19.7109375" style="1" customWidth="1"/>
    <col min="4857" max="4857" width="10.42578125" style="1" customWidth="1"/>
    <col min="4858" max="4858" width="32" style="1" customWidth="1"/>
    <col min="4859" max="4859" width="15.85546875" style="1" customWidth="1"/>
    <col min="4860" max="4860" width="19" style="1" customWidth="1"/>
    <col min="4861" max="5102" width="11.42578125" style="1"/>
    <col min="5103" max="5103" width="13.7109375" style="1" customWidth="1"/>
    <col min="5104" max="5104" width="11.42578125" style="1"/>
    <col min="5105" max="5105" width="42.42578125" style="1" customWidth="1"/>
    <col min="5106" max="5107" width="11.42578125" style="1"/>
    <col min="5108" max="5108" width="13" style="1" customWidth="1"/>
    <col min="5109" max="5109" width="19.42578125" style="1" customWidth="1"/>
    <col min="5110" max="5110" width="16.140625" style="1" customWidth="1"/>
    <col min="5111" max="5111" width="20.140625" style="1" customWidth="1"/>
    <col min="5112" max="5112" width="19.7109375" style="1" customWidth="1"/>
    <col min="5113" max="5113" width="10.42578125" style="1" customWidth="1"/>
    <col min="5114" max="5114" width="32" style="1" customWidth="1"/>
    <col min="5115" max="5115" width="15.85546875" style="1" customWidth="1"/>
    <col min="5116" max="5116" width="19" style="1" customWidth="1"/>
    <col min="5117" max="5358" width="11.42578125" style="1"/>
    <col min="5359" max="5359" width="13.7109375" style="1" customWidth="1"/>
    <col min="5360" max="5360" width="11.42578125" style="1"/>
    <col min="5361" max="5361" width="42.42578125" style="1" customWidth="1"/>
    <col min="5362" max="5363" width="11.42578125" style="1"/>
    <col min="5364" max="5364" width="13" style="1" customWidth="1"/>
    <col min="5365" max="5365" width="19.42578125" style="1" customWidth="1"/>
    <col min="5366" max="5366" width="16.140625" style="1" customWidth="1"/>
    <col min="5367" max="5367" width="20.140625" style="1" customWidth="1"/>
    <col min="5368" max="5368" width="19.7109375" style="1" customWidth="1"/>
    <col min="5369" max="5369" width="10.42578125" style="1" customWidth="1"/>
    <col min="5370" max="5370" width="32" style="1" customWidth="1"/>
    <col min="5371" max="5371" width="15.85546875" style="1" customWidth="1"/>
    <col min="5372" max="5372" width="19" style="1" customWidth="1"/>
    <col min="5373" max="5614" width="11.42578125" style="1"/>
    <col min="5615" max="5615" width="13.7109375" style="1" customWidth="1"/>
    <col min="5616" max="5616" width="11.42578125" style="1"/>
    <col min="5617" max="5617" width="42.42578125" style="1" customWidth="1"/>
    <col min="5618" max="5619" width="11.42578125" style="1"/>
    <col min="5620" max="5620" width="13" style="1" customWidth="1"/>
    <col min="5621" max="5621" width="19.42578125" style="1" customWidth="1"/>
    <col min="5622" max="5622" width="16.140625" style="1" customWidth="1"/>
    <col min="5623" max="5623" width="20.140625" style="1" customWidth="1"/>
    <col min="5624" max="5624" width="19.7109375" style="1" customWidth="1"/>
    <col min="5625" max="5625" width="10.42578125" style="1" customWidth="1"/>
    <col min="5626" max="5626" width="32" style="1" customWidth="1"/>
    <col min="5627" max="5627" width="15.85546875" style="1" customWidth="1"/>
    <col min="5628" max="5628" width="19" style="1" customWidth="1"/>
    <col min="5629" max="5870" width="11.42578125" style="1"/>
    <col min="5871" max="5871" width="13.7109375" style="1" customWidth="1"/>
    <col min="5872" max="5872" width="11.42578125" style="1"/>
    <col min="5873" max="5873" width="42.42578125" style="1" customWidth="1"/>
    <col min="5874" max="5875" width="11.42578125" style="1"/>
    <col min="5876" max="5876" width="13" style="1" customWidth="1"/>
    <col min="5877" max="5877" width="19.42578125" style="1" customWidth="1"/>
    <col min="5878" max="5878" width="16.140625" style="1" customWidth="1"/>
    <col min="5879" max="5879" width="20.140625" style="1" customWidth="1"/>
    <col min="5880" max="5880" width="19.7109375" style="1" customWidth="1"/>
    <col min="5881" max="5881" width="10.42578125" style="1" customWidth="1"/>
    <col min="5882" max="5882" width="32" style="1" customWidth="1"/>
    <col min="5883" max="5883" width="15.85546875" style="1" customWidth="1"/>
    <col min="5884" max="5884" width="19" style="1" customWidth="1"/>
    <col min="5885" max="6126" width="11.42578125" style="1"/>
    <col min="6127" max="6127" width="13.7109375" style="1" customWidth="1"/>
    <col min="6128" max="6128" width="11.42578125" style="1"/>
    <col min="6129" max="6129" width="42.42578125" style="1" customWidth="1"/>
    <col min="6130" max="6131" width="11.42578125" style="1"/>
    <col min="6132" max="6132" width="13" style="1" customWidth="1"/>
    <col min="6133" max="6133" width="19.42578125" style="1" customWidth="1"/>
    <col min="6134" max="6134" width="16.140625" style="1" customWidth="1"/>
    <col min="6135" max="6135" width="20.140625" style="1" customWidth="1"/>
    <col min="6136" max="6136" width="19.7109375" style="1" customWidth="1"/>
    <col min="6137" max="6137" width="10.42578125" style="1" customWidth="1"/>
    <col min="6138" max="6138" width="32" style="1" customWidth="1"/>
    <col min="6139" max="6139" width="15.85546875" style="1" customWidth="1"/>
    <col min="6140" max="6140" width="19" style="1" customWidth="1"/>
    <col min="6141" max="6382" width="11.42578125" style="1"/>
    <col min="6383" max="6383" width="13.7109375" style="1" customWidth="1"/>
    <col min="6384" max="6384" width="11.42578125" style="1"/>
    <col min="6385" max="6385" width="42.42578125" style="1" customWidth="1"/>
    <col min="6386" max="6387" width="11.42578125" style="1"/>
    <col min="6388" max="6388" width="13" style="1" customWidth="1"/>
    <col min="6389" max="6389" width="19.42578125" style="1" customWidth="1"/>
    <col min="6390" max="6390" width="16.140625" style="1" customWidth="1"/>
    <col min="6391" max="6391" width="20.140625" style="1" customWidth="1"/>
    <col min="6392" max="6392" width="19.7109375" style="1" customWidth="1"/>
    <col min="6393" max="6393" width="10.42578125" style="1" customWidth="1"/>
    <col min="6394" max="6394" width="32" style="1" customWidth="1"/>
    <col min="6395" max="6395" width="15.85546875" style="1" customWidth="1"/>
    <col min="6396" max="6396" width="19" style="1" customWidth="1"/>
    <col min="6397" max="6638" width="11.42578125" style="1"/>
    <col min="6639" max="6639" width="13.7109375" style="1" customWidth="1"/>
    <col min="6640" max="6640" width="11.42578125" style="1"/>
    <col min="6641" max="6641" width="42.42578125" style="1" customWidth="1"/>
    <col min="6642" max="6643" width="11.42578125" style="1"/>
    <col min="6644" max="6644" width="13" style="1" customWidth="1"/>
    <col min="6645" max="6645" width="19.42578125" style="1" customWidth="1"/>
    <col min="6646" max="6646" width="16.140625" style="1" customWidth="1"/>
    <col min="6647" max="6647" width="20.140625" style="1" customWidth="1"/>
    <col min="6648" max="6648" width="19.7109375" style="1" customWidth="1"/>
    <col min="6649" max="6649" width="10.42578125" style="1" customWidth="1"/>
    <col min="6650" max="6650" width="32" style="1" customWidth="1"/>
    <col min="6651" max="6651" width="15.85546875" style="1" customWidth="1"/>
    <col min="6652" max="6652" width="19" style="1" customWidth="1"/>
    <col min="6653" max="6894" width="11.42578125" style="1"/>
    <col min="6895" max="6895" width="13.7109375" style="1" customWidth="1"/>
    <col min="6896" max="6896" width="11.42578125" style="1"/>
    <col min="6897" max="6897" width="42.42578125" style="1" customWidth="1"/>
    <col min="6898" max="6899" width="11.42578125" style="1"/>
    <col min="6900" max="6900" width="13" style="1" customWidth="1"/>
    <col min="6901" max="6901" width="19.42578125" style="1" customWidth="1"/>
    <col min="6902" max="6902" width="16.140625" style="1" customWidth="1"/>
    <col min="6903" max="6903" width="20.140625" style="1" customWidth="1"/>
    <col min="6904" max="6904" width="19.7109375" style="1" customWidth="1"/>
    <col min="6905" max="6905" width="10.42578125" style="1" customWidth="1"/>
    <col min="6906" max="6906" width="32" style="1" customWidth="1"/>
    <col min="6907" max="6907" width="15.85546875" style="1" customWidth="1"/>
    <col min="6908" max="6908" width="19" style="1" customWidth="1"/>
    <col min="6909" max="7150" width="11.42578125" style="1"/>
    <col min="7151" max="7151" width="13.7109375" style="1" customWidth="1"/>
    <col min="7152" max="7152" width="11.42578125" style="1"/>
    <col min="7153" max="7153" width="42.42578125" style="1" customWidth="1"/>
    <col min="7154" max="7155" width="11.42578125" style="1"/>
    <col min="7156" max="7156" width="13" style="1" customWidth="1"/>
    <col min="7157" max="7157" width="19.42578125" style="1" customWidth="1"/>
    <col min="7158" max="7158" width="16.140625" style="1" customWidth="1"/>
    <col min="7159" max="7159" width="20.140625" style="1" customWidth="1"/>
    <col min="7160" max="7160" width="19.7109375" style="1" customWidth="1"/>
    <col min="7161" max="7161" width="10.42578125" style="1" customWidth="1"/>
    <col min="7162" max="7162" width="32" style="1" customWidth="1"/>
    <col min="7163" max="7163" width="15.85546875" style="1" customWidth="1"/>
    <col min="7164" max="7164" width="19" style="1" customWidth="1"/>
    <col min="7165" max="7406" width="11.42578125" style="1"/>
    <col min="7407" max="7407" width="13.7109375" style="1" customWidth="1"/>
    <col min="7408" max="7408" width="11.42578125" style="1"/>
    <col min="7409" max="7409" width="42.42578125" style="1" customWidth="1"/>
    <col min="7410" max="7411" width="11.42578125" style="1"/>
    <col min="7412" max="7412" width="13" style="1" customWidth="1"/>
    <col min="7413" max="7413" width="19.42578125" style="1" customWidth="1"/>
    <col min="7414" max="7414" width="16.140625" style="1" customWidth="1"/>
    <col min="7415" max="7415" width="20.140625" style="1" customWidth="1"/>
    <col min="7416" max="7416" width="19.7109375" style="1" customWidth="1"/>
    <col min="7417" max="7417" width="10.42578125" style="1" customWidth="1"/>
    <col min="7418" max="7418" width="32" style="1" customWidth="1"/>
    <col min="7419" max="7419" width="15.85546875" style="1" customWidth="1"/>
    <col min="7420" max="7420" width="19" style="1" customWidth="1"/>
    <col min="7421" max="7662" width="11.42578125" style="1"/>
    <col min="7663" max="7663" width="13.7109375" style="1" customWidth="1"/>
    <col min="7664" max="7664" width="11.42578125" style="1"/>
    <col min="7665" max="7665" width="42.42578125" style="1" customWidth="1"/>
    <col min="7666" max="7667" width="11.42578125" style="1"/>
    <col min="7668" max="7668" width="13" style="1" customWidth="1"/>
    <col min="7669" max="7669" width="19.42578125" style="1" customWidth="1"/>
    <col min="7670" max="7670" width="16.140625" style="1" customWidth="1"/>
    <col min="7671" max="7671" width="20.140625" style="1" customWidth="1"/>
    <col min="7672" max="7672" width="19.7109375" style="1" customWidth="1"/>
    <col min="7673" max="7673" width="10.42578125" style="1" customWidth="1"/>
    <col min="7674" max="7674" width="32" style="1" customWidth="1"/>
    <col min="7675" max="7675" width="15.85546875" style="1" customWidth="1"/>
    <col min="7676" max="7676" width="19" style="1" customWidth="1"/>
    <col min="7677" max="7918" width="11.42578125" style="1"/>
    <col min="7919" max="7919" width="13.7109375" style="1" customWidth="1"/>
    <col min="7920" max="7920" width="11.42578125" style="1"/>
    <col min="7921" max="7921" width="42.42578125" style="1" customWidth="1"/>
    <col min="7922" max="7923" width="11.42578125" style="1"/>
    <col min="7924" max="7924" width="13" style="1" customWidth="1"/>
    <col min="7925" max="7925" width="19.42578125" style="1" customWidth="1"/>
    <col min="7926" max="7926" width="16.140625" style="1" customWidth="1"/>
    <col min="7927" max="7927" width="20.140625" style="1" customWidth="1"/>
    <col min="7928" max="7928" width="19.7109375" style="1" customWidth="1"/>
    <col min="7929" max="7929" width="10.42578125" style="1" customWidth="1"/>
    <col min="7930" max="7930" width="32" style="1" customWidth="1"/>
    <col min="7931" max="7931" width="15.85546875" style="1" customWidth="1"/>
    <col min="7932" max="7932" width="19" style="1" customWidth="1"/>
    <col min="7933" max="8174" width="11.42578125" style="1"/>
    <col min="8175" max="8175" width="13.7109375" style="1" customWidth="1"/>
    <col min="8176" max="8176" width="11.42578125" style="1"/>
    <col min="8177" max="8177" width="42.42578125" style="1" customWidth="1"/>
    <col min="8178" max="8179" width="11.42578125" style="1"/>
    <col min="8180" max="8180" width="13" style="1" customWidth="1"/>
    <col min="8181" max="8181" width="19.42578125" style="1" customWidth="1"/>
    <col min="8182" max="8182" width="16.140625" style="1" customWidth="1"/>
    <col min="8183" max="8183" width="20.140625" style="1" customWidth="1"/>
    <col min="8184" max="8184" width="19.7109375" style="1" customWidth="1"/>
    <col min="8185" max="8185" width="10.42578125" style="1" customWidth="1"/>
    <col min="8186" max="8186" width="32" style="1" customWidth="1"/>
    <col min="8187" max="8187" width="15.85546875" style="1" customWidth="1"/>
    <col min="8188" max="8188" width="19" style="1" customWidth="1"/>
    <col min="8189" max="8430" width="11.42578125" style="1"/>
    <col min="8431" max="8431" width="13.7109375" style="1" customWidth="1"/>
    <col min="8432" max="8432" width="11.42578125" style="1"/>
    <col min="8433" max="8433" width="42.42578125" style="1" customWidth="1"/>
    <col min="8434" max="8435" width="11.42578125" style="1"/>
    <col min="8436" max="8436" width="13" style="1" customWidth="1"/>
    <col min="8437" max="8437" width="19.42578125" style="1" customWidth="1"/>
    <col min="8438" max="8438" width="16.140625" style="1" customWidth="1"/>
    <col min="8439" max="8439" width="20.140625" style="1" customWidth="1"/>
    <col min="8440" max="8440" width="19.7109375" style="1" customWidth="1"/>
    <col min="8441" max="8441" width="10.42578125" style="1" customWidth="1"/>
    <col min="8442" max="8442" width="32" style="1" customWidth="1"/>
    <col min="8443" max="8443" width="15.85546875" style="1" customWidth="1"/>
    <col min="8444" max="8444" width="19" style="1" customWidth="1"/>
    <col min="8445" max="8686" width="11.42578125" style="1"/>
    <col min="8687" max="8687" width="13.7109375" style="1" customWidth="1"/>
    <col min="8688" max="8688" width="11.42578125" style="1"/>
    <col min="8689" max="8689" width="42.42578125" style="1" customWidth="1"/>
    <col min="8690" max="8691" width="11.42578125" style="1"/>
    <col min="8692" max="8692" width="13" style="1" customWidth="1"/>
    <col min="8693" max="8693" width="19.42578125" style="1" customWidth="1"/>
    <col min="8694" max="8694" width="16.140625" style="1" customWidth="1"/>
    <col min="8695" max="8695" width="20.140625" style="1" customWidth="1"/>
    <col min="8696" max="8696" width="19.7109375" style="1" customWidth="1"/>
    <col min="8697" max="8697" width="10.42578125" style="1" customWidth="1"/>
    <col min="8698" max="8698" width="32" style="1" customWidth="1"/>
    <col min="8699" max="8699" width="15.85546875" style="1" customWidth="1"/>
    <col min="8700" max="8700" width="19" style="1" customWidth="1"/>
    <col min="8701" max="8942" width="11.42578125" style="1"/>
    <col min="8943" max="8943" width="13.7109375" style="1" customWidth="1"/>
    <col min="8944" max="8944" width="11.42578125" style="1"/>
    <col min="8945" max="8945" width="42.42578125" style="1" customWidth="1"/>
    <col min="8946" max="8947" width="11.42578125" style="1"/>
    <col min="8948" max="8948" width="13" style="1" customWidth="1"/>
    <col min="8949" max="8949" width="19.42578125" style="1" customWidth="1"/>
    <col min="8950" max="8950" width="16.140625" style="1" customWidth="1"/>
    <col min="8951" max="8951" width="20.140625" style="1" customWidth="1"/>
    <col min="8952" max="8952" width="19.7109375" style="1" customWidth="1"/>
    <col min="8953" max="8953" width="10.42578125" style="1" customWidth="1"/>
    <col min="8954" max="8954" width="32" style="1" customWidth="1"/>
    <col min="8955" max="8955" width="15.85546875" style="1" customWidth="1"/>
    <col min="8956" max="8956" width="19" style="1" customWidth="1"/>
    <col min="8957" max="9198" width="11.42578125" style="1"/>
    <col min="9199" max="9199" width="13.7109375" style="1" customWidth="1"/>
    <col min="9200" max="9200" width="11.42578125" style="1"/>
    <col min="9201" max="9201" width="42.42578125" style="1" customWidth="1"/>
    <col min="9202" max="9203" width="11.42578125" style="1"/>
    <col min="9204" max="9204" width="13" style="1" customWidth="1"/>
    <col min="9205" max="9205" width="19.42578125" style="1" customWidth="1"/>
    <col min="9206" max="9206" width="16.140625" style="1" customWidth="1"/>
    <col min="9207" max="9207" width="20.140625" style="1" customWidth="1"/>
    <col min="9208" max="9208" width="19.7109375" style="1" customWidth="1"/>
    <col min="9209" max="9209" width="10.42578125" style="1" customWidth="1"/>
    <col min="9210" max="9210" width="32" style="1" customWidth="1"/>
    <col min="9211" max="9211" width="15.85546875" style="1" customWidth="1"/>
    <col min="9212" max="9212" width="19" style="1" customWidth="1"/>
    <col min="9213" max="9454" width="11.42578125" style="1"/>
    <col min="9455" max="9455" width="13.7109375" style="1" customWidth="1"/>
    <col min="9456" max="9456" width="11.42578125" style="1"/>
    <col min="9457" max="9457" width="42.42578125" style="1" customWidth="1"/>
    <col min="9458" max="9459" width="11.42578125" style="1"/>
    <col min="9460" max="9460" width="13" style="1" customWidth="1"/>
    <col min="9461" max="9461" width="19.42578125" style="1" customWidth="1"/>
    <col min="9462" max="9462" width="16.140625" style="1" customWidth="1"/>
    <col min="9463" max="9463" width="20.140625" style="1" customWidth="1"/>
    <col min="9464" max="9464" width="19.7109375" style="1" customWidth="1"/>
    <col min="9465" max="9465" width="10.42578125" style="1" customWidth="1"/>
    <col min="9466" max="9466" width="32" style="1" customWidth="1"/>
    <col min="9467" max="9467" width="15.85546875" style="1" customWidth="1"/>
    <col min="9468" max="9468" width="19" style="1" customWidth="1"/>
    <col min="9469" max="9710" width="11.42578125" style="1"/>
    <col min="9711" max="9711" width="13.7109375" style="1" customWidth="1"/>
    <col min="9712" max="9712" width="11.42578125" style="1"/>
    <col min="9713" max="9713" width="42.42578125" style="1" customWidth="1"/>
    <col min="9714" max="9715" width="11.42578125" style="1"/>
    <col min="9716" max="9716" width="13" style="1" customWidth="1"/>
    <col min="9717" max="9717" width="19.42578125" style="1" customWidth="1"/>
    <col min="9718" max="9718" width="16.140625" style="1" customWidth="1"/>
    <col min="9719" max="9719" width="20.140625" style="1" customWidth="1"/>
    <col min="9720" max="9720" width="19.7109375" style="1" customWidth="1"/>
    <col min="9721" max="9721" width="10.42578125" style="1" customWidth="1"/>
    <col min="9722" max="9722" width="32" style="1" customWidth="1"/>
    <col min="9723" max="9723" width="15.85546875" style="1" customWidth="1"/>
    <col min="9724" max="9724" width="19" style="1" customWidth="1"/>
    <col min="9725" max="9966" width="11.42578125" style="1"/>
    <col min="9967" max="9967" width="13.7109375" style="1" customWidth="1"/>
    <col min="9968" max="9968" width="11.42578125" style="1"/>
    <col min="9969" max="9969" width="42.42578125" style="1" customWidth="1"/>
    <col min="9970" max="9971" width="11.42578125" style="1"/>
    <col min="9972" max="9972" width="13" style="1" customWidth="1"/>
    <col min="9973" max="9973" width="19.42578125" style="1" customWidth="1"/>
    <col min="9974" max="9974" width="16.140625" style="1" customWidth="1"/>
    <col min="9975" max="9975" width="20.140625" style="1" customWidth="1"/>
    <col min="9976" max="9976" width="19.7109375" style="1" customWidth="1"/>
    <col min="9977" max="9977" width="10.42578125" style="1" customWidth="1"/>
    <col min="9978" max="9978" width="32" style="1" customWidth="1"/>
    <col min="9979" max="9979" width="15.85546875" style="1" customWidth="1"/>
    <col min="9980" max="9980" width="19" style="1" customWidth="1"/>
    <col min="9981" max="10222" width="11.42578125" style="1"/>
    <col min="10223" max="10223" width="13.7109375" style="1" customWidth="1"/>
    <col min="10224" max="10224" width="11.42578125" style="1"/>
    <col min="10225" max="10225" width="42.42578125" style="1" customWidth="1"/>
    <col min="10226" max="10227" width="11.42578125" style="1"/>
    <col min="10228" max="10228" width="13" style="1" customWidth="1"/>
    <col min="10229" max="10229" width="19.42578125" style="1" customWidth="1"/>
    <col min="10230" max="10230" width="16.140625" style="1" customWidth="1"/>
    <col min="10231" max="10231" width="20.140625" style="1" customWidth="1"/>
    <col min="10232" max="10232" width="19.7109375" style="1" customWidth="1"/>
    <col min="10233" max="10233" width="10.42578125" style="1" customWidth="1"/>
    <col min="10234" max="10234" width="32" style="1" customWidth="1"/>
    <col min="10235" max="10235" width="15.85546875" style="1" customWidth="1"/>
    <col min="10236" max="10236" width="19" style="1" customWidth="1"/>
    <col min="10237" max="10478" width="11.42578125" style="1"/>
    <col min="10479" max="10479" width="13.7109375" style="1" customWidth="1"/>
    <col min="10480" max="10480" width="11.42578125" style="1"/>
    <col min="10481" max="10481" width="42.42578125" style="1" customWidth="1"/>
    <col min="10482" max="10483" width="11.42578125" style="1"/>
    <col min="10484" max="10484" width="13" style="1" customWidth="1"/>
    <col min="10485" max="10485" width="19.42578125" style="1" customWidth="1"/>
    <col min="10486" max="10486" width="16.140625" style="1" customWidth="1"/>
    <col min="10487" max="10487" width="20.140625" style="1" customWidth="1"/>
    <col min="10488" max="10488" width="19.7109375" style="1" customWidth="1"/>
    <col min="10489" max="10489" width="10.42578125" style="1" customWidth="1"/>
    <col min="10490" max="10490" width="32" style="1" customWidth="1"/>
    <col min="10491" max="10491" width="15.85546875" style="1" customWidth="1"/>
    <col min="10492" max="10492" width="19" style="1" customWidth="1"/>
    <col min="10493" max="10734" width="11.42578125" style="1"/>
    <col min="10735" max="10735" width="13.7109375" style="1" customWidth="1"/>
    <col min="10736" max="10736" width="11.42578125" style="1"/>
    <col min="10737" max="10737" width="42.42578125" style="1" customWidth="1"/>
    <col min="10738" max="10739" width="11.42578125" style="1"/>
    <col min="10740" max="10740" width="13" style="1" customWidth="1"/>
    <col min="10741" max="10741" width="19.42578125" style="1" customWidth="1"/>
    <col min="10742" max="10742" width="16.140625" style="1" customWidth="1"/>
    <col min="10743" max="10743" width="20.140625" style="1" customWidth="1"/>
    <col min="10744" max="10744" width="19.7109375" style="1" customWidth="1"/>
    <col min="10745" max="10745" width="10.42578125" style="1" customWidth="1"/>
    <col min="10746" max="10746" width="32" style="1" customWidth="1"/>
    <col min="10747" max="10747" width="15.85546875" style="1" customWidth="1"/>
    <col min="10748" max="10748" width="19" style="1" customWidth="1"/>
    <col min="10749" max="10990" width="11.42578125" style="1"/>
    <col min="10991" max="10991" width="13.7109375" style="1" customWidth="1"/>
    <col min="10992" max="10992" width="11.42578125" style="1"/>
    <col min="10993" max="10993" width="42.42578125" style="1" customWidth="1"/>
    <col min="10994" max="10995" width="11.42578125" style="1"/>
    <col min="10996" max="10996" width="13" style="1" customWidth="1"/>
    <col min="10997" max="10997" width="19.42578125" style="1" customWidth="1"/>
    <col min="10998" max="10998" width="16.140625" style="1" customWidth="1"/>
    <col min="10999" max="10999" width="20.140625" style="1" customWidth="1"/>
    <col min="11000" max="11000" width="19.7109375" style="1" customWidth="1"/>
    <col min="11001" max="11001" width="10.42578125" style="1" customWidth="1"/>
    <col min="11002" max="11002" width="32" style="1" customWidth="1"/>
    <col min="11003" max="11003" width="15.85546875" style="1" customWidth="1"/>
    <col min="11004" max="11004" width="19" style="1" customWidth="1"/>
    <col min="11005" max="11246" width="11.42578125" style="1"/>
    <col min="11247" max="11247" width="13.7109375" style="1" customWidth="1"/>
    <col min="11248" max="11248" width="11.42578125" style="1"/>
    <col min="11249" max="11249" width="42.42578125" style="1" customWidth="1"/>
    <col min="11250" max="11251" width="11.42578125" style="1"/>
    <col min="11252" max="11252" width="13" style="1" customWidth="1"/>
    <col min="11253" max="11253" width="19.42578125" style="1" customWidth="1"/>
    <col min="11254" max="11254" width="16.140625" style="1" customWidth="1"/>
    <col min="11255" max="11255" width="20.140625" style="1" customWidth="1"/>
    <col min="11256" max="11256" width="19.7109375" style="1" customWidth="1"/>
    <col min="11257" max="11257" width="10.42578125" style="1" customWidth="1"/>
    <col min="11258" max="11258" width="32" style="1" customWidth="1"/>
    <col min="11259" max="11259" width="15.85546875" style="1" customWidth="1"/>
    <col min="11260" max="11260" width="19" style="1" customWidth="1"/>
    <col min="11261" max="11502" width="11.42578125" style="1"/>
    <col min="11503" max="11503" width="13.7109375" style="1" customWidth="1"/>
    <col min="11504" max="11504" width="11.42578125" style="1"/>
    <col min="11505" max="11505" width="42.42578125" style="1" customWidth="1"/>
    <col min="11506" max="11507" width="11.42578125" style="1"/>
    <col min="11508" max="11508" width="13" style="1" customWidth="1"/>
    <col min="11509" max="11509" width="19.42578125" style="1" customWidth="1"/>
    <col min="11510" max="11510" width="16.140625" style="1" customWidth="1"/>
    <col min="11511" max="11511" width="20.140625" style="1" customWidth="1"/>
    <col min="11512" max="11512" width="19.7109375" style="1" customWidth="1"/>
    <col min="11513" max="11513" width="10.42578125" style="1" customWidth="1"/>
    <col min="11514" max="11514" width="32" style="1" customWidth="1"/>
    <col min="11515" max="11515" width="15.85546875" style="1" customWidth="1"/>
    <col min="11516" max="11516" width="19" style="1" customWidth="1"/>
    <col min="11517" max="11758" width="11.42578125" style="1"/>
    <col min="11759" max="11759" width="13.7109375" style="1" customWidth="1"/>
    <col min="11760" max="11760" width="11.42578125" style="1"/>
    <col min="11761" max="11761" width="42.42578125" style="1" customWidth="1"/>
    <col min="11762" max="11763" width="11.42578125" style="1"/>
    <col min="11764" max="11764" width="13" style="1" customWidth="1"/>
    <col min="11765" max="11765" width="19.42578125" style="1" customWidth="1"/>
    <col min="11766" max="11766" width="16.140625" style="1" customWidth="1"/>
    <col min="11767" max="11767" width="20.140625" style="1" customWidth="1"/>
    <col min="11768" max="11768" width="19.7109375" style="1" customWidth="1"/>
    <col min="11769" max="11769" width="10.42578125" style="1" customWidth="1"/>
    <col min="11770" max="11770" width="32" style="1" customWidth="1"/>
    <col min="11771" max="11771" width="15.85546875" style="1" customWidth="1"/>
    <col min="11772" max="11772" width="19" style="1" customWidth="1"/>
    <col min="11773" max="12014" width="11.42578125" style="1"/>
    <col min="12015" max="12015" width="13.7109375" style="1" customWidth="1"/>
    <col min="12016" max="12016" width="11.42578125" style="1"/>
    <col min="12017" max="12017" width="42.42578125" style="1" customWidth="1"/>
    <col min="12018" max="12019" width="11.42578125" style="1"/>
    <col min="12020" max="12020" width="13" style="1" customWidth="1"/>
    <col min="12021" max="12021" width="19.42578125" style="1" customWidth="1"/>
    <col min="12022" max="12022" width="16.140625" style="1" customWidth="1"/>
    <col min="12023" max="12023" width="20.140625" style="1" customWidth="1"/>
    <col min="12024" max="12024" width="19.7109375" style="1" customWidth="1"/>
    <col min="12025" max="12025" width="10.42578125" style="1" customWidth="1"/>
    <col min="12026" max="12026" width="32" style="1" customWidth="1"/>
    <col min="12027" max="12027" width="15.85546875" style="1" customWidth="1"/>
    <col min="12028" max="12028" width="19" style="1" customWidth="1"/>
    <col min="12029" max="12270" width="11.42578125" style="1"/>
    <col min="12271" max="12271" width="13.7109375" style="1" customWidth="1"/>
    <col min="12272" max="12272" width="11.42578125" style="1"/>
    <col min="12273" max="12273" width="42.42578125" style="1" customWidth="1"/>
    <col min="12274" max="12275" width="11.42578125" style="1"/>
    <col min="12276" max="12276" width="13" style="1" customWidth="1"/>
    <col min="12277" max="12277" width="19.42578125" style="1" customWidth="1"/>
    <col min="12278" max="12278" width="16.140625" style="1" customWidth="1"/>
    <col min="12279" max="12279" width="20.140625" style="1" customWidth="1"/>
    <col min="12280" max="12280" width="19.7109375" style="1" customWidth="1"/>
    <col min="12281" max="12281" width="10.42578125" style="1" customWidth="1"/>
    <col min="12282" max="12282" width="32" style="1" customWidth="1"/>
    <col min="12283" max="12283" width="15.85546875" style="1" customWidth="1"/>
    <col min="12284" max="12284" width="19" style="1" customWidth="1"/>
    <col min="12285" max="12526" width="11.42578125" style="1"/>
    <col min="12527" max="12527" width="13.7109375" style="1" customWidth="1"/>
    <col min="12528" max="12528" width="11.42578125" style="1"/>
    <col min="12529" max="12529" width="42.42578125" style="1" customWidth="1"/>
    <col min="12530" max="12531" width="11.42578125" style="1"/>
    <col min="12532" max="12532" width="13" style="1" customWidth="1"/>
    <col min="12533" max="12533" width="19.42578125" style="1" customWidth="1"/>
    <col min="12534" max="12534" width="16.140625" style="1" customWidth="1"/>
    <col min="12535" max="12535" width="20.140625" style="1" customWidth="1"/>
    <col min="12536" max="12536" width="19.7109375" style="1" customWidth="1"/>
    <col min="12537" max="12537" width="10.42578125" style="1" customWidth="1"/>
    <col min="12538" max="12538" width="32" style="1" customWidth="1"/>
    <col min="12539" max="12539" width="15.85546875" style="1" customWidth="1"/>
    <col min="12540" max="12540" width="19" style="1" customWidth="1"/>
    <col min="12541" max="12782" width="11.42578125" style="1"/>
    <col min="12783" max="12783" width="13.7109375" style="1" customWidth="1"/>
    <col min="12784" max="12784" width="11.42578125" style="1"/>
    <col min="12785" max="12785" width="42.42578125" style="1" customWidth="1"/>
    <col min="12786" max="12787" width="11.42578125" style="1"/>
    <col min="12788" max="12788" width="13" style="1" customWidth="1"/>
    <col min="12789" max="12789" width="19.42578125" style="1" customWidth="1"/>
    <col min="12790" max="12790" width="16.140625" style="1" customWidth="1"/>
    <col min="12791" max="12791" width="20.140625" style="1" customWidth="1"/>
    <col min="12792" max="12792" width="19.7109375" style="1" customWidth="1"/>
    <col min="12793" max="12793" width="10.42578125" style="1" customWidth="1"/>
    <col min="12794" max="12794" width="32" style="1" customWidth="1"/>
    <col min="12795" max="12795" width="15.85546875" style="1" customWidth="1"/>
    <col min="12796" max="12796" width="19" style="1" customWidth="1"/>
    <col min="12797" max="13038" width="11.42578125" style="1"/>
    <col min="13039" max="13039" width="13.7109375" style="1" customWidth="1"/>
    <col min="13040" max="13040" width="11.42578125" style="1"/>
    <col min="13041" max="13041" width="42.42578125" style="1" customWidth="1"/>
    <col min="13042" max="13043" width="11.42578125" style="1"/>
    <col min="13044" max="13044" width="13" style="1" customWidth="1"/>
    <col min="13045" max="13045" width="19.42578125" style="1" customWidth="1"/>
    <col min="13046" max="13046" width="16.140625" style="1" customWidth="1"/>
    <col min="13047" max="13047" width="20.140625" style="1" customWidth="1"/>
    <col min="13048" max="13048" width="19.7109375" style="1" customWidth="1"/>
    <col min="13049" max="13049" width="10.42578125" style="1" customWidth="1"/>
    <col min="13050" max="13050" width="32" style="1" customWidth="1"/>
    <col min="13051" max="13051" width="15.85546875" style="1" customWidth="1"/>
    <col min="13052" max="13052" width="19" style="1" customWidth="1"/>
    <col min="13053" max="13294" width="11.42578125" style="1"/>
    <col min="13295" max="13295" width="13.7109375" style="1" customWidth="1"/>
    <col min="13296" max="13296" width="11.42578125" style="1"/>
    <col min="13297" max="13297" width="42.42578125" style="1" customWidth="1"/>
    <col min="13298" max="13299" width="11.42578125" style="1"/>
    <col min="13300" max="13300" width="13" style="1" customWidth="1"/>
    <col min="13301" max="13301" width="19.42578125" style="1" customWidth="1"/>
    <col min="13302" max="13302" width="16.140625" style="1" customWidth="1"/>
    <col min="13303" max="13303" width="20.140625" style="1" customWidth="1"/>
    <col min="13304" max="13304" width="19.7109375" style="1" customWidth="1"/>
    <col min="13305" max="13305" width="10.42578125" style="1" customWidth="1"/>
    <col min="13306" max="13306" width="32" style="1" customWidth="1"/>
    <col min="13307" max="13307" width="15.85546875" style="1" customWidth="1"/>
    <col min="13308" max="13308" width="19" style="1" customWidth="1"/>
    <col min="13309" max="13550" width="11.42578125" style="1"/>
    <col min="13551" max="13551" width="13.7109375" style="1" customWidth="1"/>
    <col min="13552" max="13552" width="11.42578125" style="1"/>
    <col min="13553" max="13553" width="42.42578125" style="1" customWidth="1"/>
    <col min="13554" max="13555" width="11.42578125" style="1"/>
    <col min="13556" max="13556" width="13" style="1" customWidth="1"/>
    <col min="13557" max="13557" width="19.42578125" style="1" customWidth="1"/>
    <col min="13558" max="13558" width="16.140625" style="1" customWidth="1"/>
    <col min="13559" max="13559" width="20.140625" style="1" customWidth="1"/>
    <col min="13560" max="13560" width="19.7109375" style="1" customWidth="1"/>
    <col min="13561" max="13561" width="10.42578125" style="1" customWidth="1"/>
    <col min="13562" max="13562" width="32" style="1" customWidth="1"/>
    <col min="13563" max="13563" width="15.85546875" style="1" customWidth="1"/>
    <col min="13564" max="13564" width="19" style="1" customWidth="1"/>
    <col min="13565" max="13806" width="11.42578125" style="1"/>
    <col min="13807" max="13807" width="13.7109375" style="1" customWidth="1"/>
    <col min="13808" max="13808" width="11.42578125" style="1"/>
    <col min="13809" max="13809" width="42.42578125" style="1" customWidth="1"/>
    <col min="13810" max="13811" width="11.42578125" style="1"/>
    <col min="13812" max="13812" width="13" style="1" customWidth="1"/>
    <col min="13813" max="13813" width="19.42578125" style="1" customWidth="1"/>
    <col min="13814" max="13814" width="16.140625" style="1" customWidth="1"/>
    <col min="13815" max="13815" width="20.140625" style="1" customWidth="1"/>
    <col min="13816" max="13816" width="19.7109375" style="1" customWidth="1"/>
    <col min="13817" max="13817" width="10.42578125" style="1" customWidth="1"/>
    <col min="13818" max="13818" width="32" style="1" customWidth="1"/>
    <col min="13819" max="13819" width="15.85546875" style="1" customWidth="1"/>
    <col min="13820" max="13820" width="19" style="1" customWidth="1"/>
    <col min="13821" max="14062" width="11.42578125" style="1"/>
    <col min="14063" max="14063" width="13.7109375" style="1" customWidth="1"/>
    <col min="14064" max="14064" width="11.42578125" style="1"/>
    <col min="14065" max="14065" width="42.42578125" style="1" customWidth="1"/>
    <col min="14066" max="14067" width="11.42578125" style="1"/>
    <col min="14068" max="14068" width="13" style="1" customWidth="1"/>
    <col min="14069" max="14069" width="19.42578125" style="1" customWidth="1"/>
    <col min="14070" max="14070" width="16.140625" style="1" customWidth="1"/>
    <col min="14071" max="14071" width="20.140625" style="1" customWidth="1"/>
    <col min="14072" max="14072" width="19.7109375" style="1" customWidth="1"/>
    <col min="14073" max="14073" width="10.42578125" style="1" customWidth="1"/>
    <col min="14074" max="14074" width="32" style="1" customWidth="1"/>
    <col min="14075" max="14075" width="15.85546875" style="1" customWidth="1"/>
    <col min="14076" max="14076" width="19" style="1" customWidth="1"/>
    <col min="14077" max="14318" width="11.42578125" style="1"/>
    <col min="14319" max="14319" width="13.7109375" style="1" customWidth="1"/>
    <col min="14320" max="14320" width="11.42578125" style="1"/>
    <col min="14321" max="14321" width="42.42578125" style="1" customWidth="1"/>
    <col min="14322" max="14323" width="11.42578125" style="1"/>
    <col min="14324" max="14324" width="13" style="1" customWidth="1"/>
    <col min="14325" max="14325" width="19.42578125" style="1" customWidth="1"/>
    <col min="14326" max="14326" width="16.140625" style="1" customWidth="1"/>
    <col min="14327" max="14327" width="20.140625" style="1" customWidth="1"/>
    <col min="14328" max="14328" width="19.7109375" style="1" customWidth="1"/>
    <col min="14329" max="14329" width="10.42578125" style="1" customWidth="1"/>
    <col min="14330" max="14330" width="32" style="1" customWidth="1"/>
    <col min="14331" max="14331" width="15.85546875" style="1" customWidth="1"/>
    <col min="14332" max="14332" width="19" style="1" customWidth="1"/>
    <col min="14333" max="14574" width="11.42578125" style="1"/>
    <col min="14575" max="14575" width="13.7109375" style="1" customWidth="1"/>
    <col min="14576" max="14576" width="11.42578125" style="1"/>
    <col min="14577" max="14577" width="42.42578125" style="1" customWidth="1"/>
    <col min="14578" max="14579" width="11.42578125" style="1"/>
    <col min="14580" max="14580" width="13" style="1" customWidth="1"/>
    <col min="14581" max="14581" width="19.42578125" style="1" customWidth="1"/>
    <col min="14582" max="14582" width="16.140625" style="1" customWidth="1"/>
    <col min="14583" max="14583" width="20.140625" style="1" customWidth="1"/>
    <col min="14584" max="14584" width="19.7109375" style="1" customWidth="1"/>
    <col min="14585" max="14585" width="10.42578125" style="1" customWidth="1"/>
    <col min="14586" max="14586" width="32" style="1" customWidth="1"/>
    <col min="14587" max="14587" width="15.85546875" style="1" customWidth="1"/>
    <col min="14588" max="14588" width="19" style="1" customWidth="1"/>
    <col min="14589" max="14830" width="11.42578125" style="1"/>
    <col min="14831" max="14831" width="13.7109375" style="1" customWidth="1"/>
    <col min="14832" max="14832" width="11.42578125" style="1"/>
    <col min="14833" max="14833" width="42.42578125" style="1" customWidth="1"/>
    <col min="14834" max="14835" width="11.42578125" style="1"/>
    <col min="14836" max="14836" width="13" style="1" customWidth="1"/>
    <col min="14837" max="14837" width="19.42578125" style="1" customWidth="1"/>
    <col min="14838" max="14838" width="16.140625" style="1" customWidth="1"/>
    <col min="14839" max="14839" width="20.140625" style="1" customWidth="1"/>
    <col min="14840" max="14840" width="19.7109375" style="1" customWidth="1"/>
    <col min="14841" max="14841" width="10.42578125" style="1" customWidth="1"/>
    <col min="14842" max="14842" width="32" style="1" customWidth="1"/>
    <col min="14843" max="14843" width="15.85546875" style="1" customWidth="1"/>
    <col min="14844" max="14844" width="19" style="1" customWidth="1"/>
    <col min="14845" max="15086" width="11.42578125" style="1"/>
    <col min="15087" max="15087" width="13.7109375" style="1" customWidth="1"/>
    <col min="15088" max="15088" width="11.42578125" style="1"/>
    <col min="15089" max="15089" width="42.42578125" style="1" customWidth="1"/>
    <col min="15090" max="15091" width="11.42578125" style="1"/>
    <col min="15092" max="15092" width="13" style="1" customWidth="1"/>
    <col min="15093" max="15093" width="19.42578125" style="1" customWidth="1"/>
    <col min="15094" max="15094" width="16.140625" style="1" customWidth="1"/>
    <col min="15095" max="15095" width="20.140625" style="1" customWidth="1"/>
    <col min="15096" max="15096" width="19.7109375" style="1" customWidth="1"/>
    <col min="15097" max="15097" width="10.42578125" style="1" customWidth="1"/>
    <col min="15098" max="15098" width="32" style="1" customWidth="1"/>
    <col min="15099" max="15099" width="15.85546875" style="1" customWidth="1"/>
    <col min="15100" max="15100" width="19" style="1" customWidth="1"/>
    <col min="15101" max="15342" width="11.42578125" style="1"/>
    <col min="15343" max="15343" width="13.7109375" style="1" customWidth="1"/>
    <col min="15344" max="15344" width="11.42578125" style="1"/>
    <col min="15345" max="15345" width="42.42578125" style="1" customWidth="1"/>
    <col min="15346" max="15347" width="11.42578125" style="1"/>
    <col min="15348" max="15348" width="13" style="1" customWidth="1"/>
    <col min="15349" max="15349" width="19.42578125" style="1" customWidth="1"/>
    <col min="15350" max="15350" width="16.140625" style="1" customWidth="1"/>
    <col min="15351" max="15351" width="20.140625" style="1" customWidth="1"/>
    <col min="15352" max="15352" width="19.7109375" style="1" customWidth="1"/>
    <col min="15353" max="15353" width="10.42578125" style="1" customWidth="1"/>
    <col min="15354" max="15354" width="32" style="1" customWidth="1"/>
    <col min="15355" max="15355" width="15.85546875" style="1" customWidth="1"/>
    <col min="15356" max="15356" width="19" style="1" customWidth="1"/>
    <col min="15357" max="15598" width="11.42578125" style="1"/>
    <col min="15599" max="15599" width="13.7109375" style="1" customWidth="1"/>
    <col min="15600" max="15600" width="11.42578125" style="1"/>
    <col min="15601" max="15601" width="42.42578125" style="1" customWidth="1"/>
    <col min="15602" max="15603" width="11.42578125" style="1"/>
    <col min="15604" max="15604" width="13" style="1" customWidth="1"/>
    <col min="15605" max="15605" width="19.42578125" style="1" customWidth="1"/>
    <col min="15606" max="15606" width="16.140625" style="1" customWidth="1"/>
    <col min="15607" max="15607" width="20.140625" style="1" customWidth="1"/>
    <col min="15608" max="15608" width="19.7109375" style="1" customWidth="1"/>
    <col min="15609" max="15609" width="10.42578125" style="1" customWidth="1"/>
    <col min="15610" max="15610" width="32" style="1" customWidth="1"/>
    <col min="15611" max="15611" width="15.85546875" style="1" customWidth="1"/>
    <col min="15612" max="15612" width="19" style="1" customWidth="1"/>
    <col min="15613" max="15854" width="11.42578125" style="1"/>
    <col min="15855" max="15855" width="13.7109375" style="1" customWidth="1"/>
    <col min="15856" max="15856" width="11.42578125" style="1"/>
    <col min="15857" max="15857" width="42.42578125" style="1" customWidth="1"/>
    <col min="15858" max="15859" width="11.42578125" style="1"/>
    <col min="15860" max="15860" width="13" style="1" customWidth="1"/>
    <col min="15861" max="15861" width="19.42578125" style="1" customWidth="1"/>
    <col min="15862" max="15862" width="16.140625" style="1" customWidth="1"/>
    <col min="15863" max="15863" width="20.140625" style="1" customWidth="1"/>
    <col min="15864" max="15864" width="19.7109375" style="1" customWidth="1"/>
    <col min="15865" max="15865" width="10.42578125" style="1" customWidth="1"/>
    <col min="15866" max="15866" width="32" style="1" customWidth="1"/>
    <col min="15867" max="15867" width="15.85546875" style="1" customWidth="1"/>
    <col min="15868" max="15868" width="19" style="1" customWidth="1"/>
    <col min="15869" max="16110" width="11.42578125" style="1"/>
    <col min="16111" max="16111" width="13.7109375" style="1" customWidth="1"/>
    <col min="16112" max="16112" width="11.42578125" style="1"/>
    <col min="16113" max="16113" width="42.42578125" style="1" customWidth="1"/>
    <col min="16114" max="16115" width="11.42578125" style="1"/>
    <col min="16116" max="16116" width="13" style="1" customWidth="1"/>
    <col min="16117" max="16117" width="19.42578125" style="1" customWidth="1"/>
    <col min="16118" max="16118" width="16.140625" style="1" customWidth="1"/>
    <col min="16119" max="16119" width="20.140625" style="1" customWidth="1"/>
    <col min="16120" max="16120" width="19.7109375" style="1" customWidth="1"/>
    <col min="16121" max="16121" width="10.42578125" style="1" customWidth="1"/>
    <col min="16122" max="16122" width="32" style="1" customWidth="1"/>
    <col min="16123" max="16123" width="15.85546875" style="1" customWidth="1"/>
    <col min="16124" max="16124" width="19" style="1" customWidth="1"/>
    <col min="16125" max="16384" width="11.42578125" style="1"/>
  </cols>
  <sheetData>
    <row r="1" spans="1:52" ht="15.75" x14ac:dyDescent="0.25">
      <c r="A1" s="322" t="s">
        <v>0</v>
      </c>
      <c r="B1" s="323"/>
      <c r="C1" s="323"/>
      <c r="D1" s="323"/>
      <c r="E1" s="323"/>
      <c r="F1" s="324"/>
      <c r="G1" s="9"/>
    </row>
    <row r="2" spans="1:52" ht="20.25" customHeight="1" x14ac:dyDescent="0.25">
      <c r="A2" s="328" t="s">
        <v>1</v>
      </c>
      <c r="B2" s="329"/>
      <c r="C2" s="329"/>
      <c r="D2" s="329"/>
      <c r="E2" s="329"/>
      <c r="F2" s="330"/>
      <c r="G2" s="290"/>
    </row>
    <row r="3" spans="1:52" ht="20.25" customHeight="1" x14ac:dyDescent="0.25">
      <c r="A3" s="325" t="s">
        <v>312</v>
      </c>
      <c r="B3" s="326"/>
      <c r="C3" s="326"/>
      <c r="D3" s="326"/>
      <c r="E3" s="326"/>
      <c r="F3" s="327"/>
      <c r="G3" s="290"/>
    </row>
    <row r="4" spans="1:52" s="2" customFormat="1" ht="35.25" customHeight="1" x14ac:dyDescent="0.25">
      <c r="A4" s="3" t="s">
        <v>2</v>
      </c>
      <c r="B4" s="4" t="s">
        <v>3</v>
      </c>
      <c r="C4" s="5" t="s">
        <v>4</v>
      </c>
      <c r="D4" s="254" t="s">
        <v>262</v>
      </c>
      <c r="E4" s="255" t="s">
        <v>5</v>
      </c>
      <c r="F4" s="291" t="s">
        <v>6</v>
      </c>
      <c r="G4" s="242" t="s">
        <v>7</v>
      </c>
      <c r="H4" s="145"/>
      <c r="I4" s="145"/>
      <c r="J4" s="145"/>
      <c r="K4" s="145"/>
      <c r="L4" s="145"/>
      <c r="M4" s="145"/>
      <c r="N4" s="145"/>
      <c r="O4" s="145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</row>
    <row r="5" spans="1:52" s="243" customFormat="1" ht="18.75" customHeight="1" x14ac:dyDescent="0.25">
      <c r="A5" s="90"/>
      <c r="B5" s="90"/>
      <c r="C5" s="274"/>
      <c r="D5" s="256"/>
      <c r="E5" s="256"/>
      <c r="F5" s="292"/>
      <c r="G5" s="293"/>
    </row>
    <row r="6" spans="1:52" ht="21" customHeight="1" x14ac:dyDescent="0.25">
      <c r="A6" s="10"/>
      <c r="B6" s="11"/>
      <c r="C6" s="7" t="s">
        <v>312</v>
      </c>
      <c r="D6" s="257"/>
      <c r="E6" s="39" t="s">
        <v>8</v>
      </c>
      <c r="F6" s="294"/>
      <c r="G6" s="9"/>
      <c r="H6" s="1"/>
      <c r="I6" s="1"/>
      <c r="J6" s="1"/>
      <c r="K6" s="1"/>
      <c r="L6" s="1"/>
      <c r="M6" s="1"/>
      <c r="N6" s="1"/>
      <c r="O6" s="1"/>
    </row>
    <row r="7" spans="1:52" ht="19.5" customHeight="1" x14ac:dyDescent="0.25">
      <c r="A7" s="12"/>
      <c r="B7" s="13"/>
      <c r="C7" s="275"/>
      <c r="D7" s="27"/>
      <c r="E7" s="14"/>
      <c r="F7" s="67"/>
      <c r="G7" s="9"/>
      <c r="H7" s="1"/>
      <c r="I7" s="1"/>
      <c r="J7" s="1"/>
      <c r="K7" s="1"/>
      <c r="L7" s="1"/>
      <c r="M7" s="1"/>
      <c r="N7" s="1"/>
      <c r="O7" s="1"/>
    </row>
    <row r="8" spans="1:52" ht="22.5" customHeight="1" x14ac:dyDescent="0.25">
      <c r="A8" s="15"/>
      <c r="B8" s="253">
        <v>1</v>
      </c>
      <c r="C8" s="276" t="s">
        <v>9</v>
      </c>
      <c r="D8" s="27"/>
      <c r="E8" s="16"/>
      <c r="F8" s="203">
        <f>SUM(F9)</f>
        <v>160000000</v>
      </c>
      <c r="G8" s="9"/>
      <c r="H8" s="1"/>
      <c r="I8" s="1"/>
      <c r="J8" s="1"/>
      <c r="K8" s="1"/>
      <c r="L8" s="1"/>
      <c r="M8" s="1"/>
      <c r="N8" s="1"/>
      <c r="O8" s="1"/>
    </row>
    <row r="9" spans="1:52" ht="35.25" customHeight="1" x14ac:dyDescent="0.25">
      <c r="A9" s="17" t="s">
        <v>10</v>
      </c>
      <c r="B9" s="19" t="s">
        <v>11</v>
      </c>
      <c r="C9" s="309" t="s">
        <v>12</v>
      </c>
      <c r="D9" s="27"/>
      <c r="E9" s="18"/>
      <c r="F9" s="258">
        <f>SUM(F10:F11)</f>
        <v>160000000</v>
      </c>
      <c r="G9" s="65"/>
      <c r="H9" s="1"/>
      <c r="I9" s="1"/>
      <c r="J9" s="1"/>
      <c r="K9" s="1"/>
      <c r="L9" s="1"/>
      <c r="M9" s="1"/>
      <c r="N9" s="1"/>
      <c r="O9" s="1"/>
    </row>
    <row r="10" spans="1:52" ht="51" customHeight="1" x14ac:dyDescent="0.25">
      <c r="A10" s="15"/>
      <c r="B10" s="19" t="s">
        <v>11</v>
      </c>
      <c r="C10" s="241" t="s">
        <v>13</v>
      </c>
      <c r="D10" s="14" t="s">
        <v>14</v>
      </c>
      <c r="E10" s="18" t="s">
        <v>15</v>
      </c>
      <c r="F10" s="295">
        <v>88000000</v>
      </c>
      <c r="G10" s="65" t="s">
        <v>16</v>
      </c>
    </row>
    <row r="11" spans="1:52" ht="33" customHeight="1" x14ac:dyDescent="0.25">
      <c r="A11" s="15"/>
      <c r="B11" s="19" t="s">
        <v>11</v>
      </c>
      <c r="C11" s="241" t="s">
        <v>17</v>
      </c>
      <c r="D11" s="14" t="s">
        <v>14</v>
      </c>
      <c r="E11" s="18" t="s">
        <v>15</v>
      </c>
      <c r="F11" s="295">
        <v>72000000</v>
      </c>
      <c r="G11" s="65" t="s">
        <v>16</v>
      </c>
    </row>
    <row r="12" spans="1:52" ht="22.5" customHeight="1" x14ac:dyDescent="0.25">
      <c r="B12" s="95"/>
      <c r="C12" s="277"/>
      <c r="D12" s="259"/>
      <c r="E12" s="259"/>
      <c r="F12" s="296"/>
      <c r="G12" s="297"/>
      <c r="H12" s="1"/>
      <c r="I12" s="1"/>
      <c r="J12" s="1"/>
      <c r="K12" s="1"/>
      <c r="L12" s="1"/>
      <c r="M12" s="1"/>
      <c r="N12" s="1"/>
      <c r="O12" s="1"/>
    </row>
    <row r="13" spans="1:52" ht="22.5" customHeight="1" x14ac:dyDescent="0.25">
      <c r="A13" s="15"/>
      <c r="B13" s="250"/>
      <c r="C13" s="278"/>
      <c r="D13" s="14"/>
      <c r="E13" s="18"/>
      <c r="F13" s="204">
        <f>SUM(F14)+F23</f>
        <v>55550000</v>
      </c>
      <c r="G13" s="64"/>
      <c r="H13" s="1"/>
      <c r="I13" s="1"/>
      <c r="J13" s="1"/>
      <c r="K13" s="1"/>
      <c r="L13" s="1"/>
      <c r="M13" s="1"/>
      <c r="N13" s="1"/>
      <c r="O13" s="1"/>
    </row>
    <row r="14" spans="1:52" ht="23.25" customHeight="1" x14ac:dyDescent="0.25">
      <c r="A14" s="17" t="s">
        <v>10</v>
      </c>
      <c r="B14" s="19" t="s">
        <v>18</v>
      </c>
      <c r="C14" s="310" t="s">
        <v>19</v>
      </c>
      <c r="D14" s="27"/>
      <c r="E14" s="18"/>
      <c r="F14" s="260">
        <f>SUM(F15:F21)</f>
        <v>52250000</v>
      </c>
      <c r="G14" s="65"/>
      <c r="H14" s="1"/>
      <c r="I14" s="1"/>
      <c r="J14" s="1"/>
      <c r="K14" s="1"/>
      <c r="L14" s="1"/>
      <c r="M14" s="1"/>
      <c r="N14" s="1"/>
      <c r="O14" s="1"/>
    </row>
    <row r="15" spans="1:52" ht="31.5" customHeight="1" x14ac:dyDescent="0.25">
      <c r="A15" s="17"/>
      <c r="B15" s="19" t="s">
        <v>18</v>
      </c>
      <c r="C15" s="241" t="s">
        <v>20</v>
      </c>
      <c r="D15" s="14" t="s">
        <v>14</v>
      </c>
      <c r="E15" s="18" t="s">
        <v>15</v>
      </c>
      <c r="F15" s="298">
        <v>11700000</v>
      </c>
      <c r="G15" s="64" t="s">
        <v>16</v>
      </c>
    </row>
    <row r="16" spans="1:52" ht="31.5" customHeight="1" x14ac:dyDescent="0.25">
      <c r="A16" s="17"/>
      <c r="B16" s="19" t="s">
        <v>18</v>
      </c>
      <c r="C16" s="241" t="s">
        <v>21</v>
      </c>
      <c r="D16" s="14" t="s">
        <v>14</v>
      </c>
      <c r="E16" s="18" t="s">
        <v>15</v>
      </c>
      <c r="F16" s="298">
        <v>13800000</v>
      </c>
      <c r="G16" s="64" t="s">
        <v>16</v>
      </c>
    </row>
    <row r="17" spans="1:15" ht="31.5" customHeight="1" x14ac:dyDescent="0.25">
      <c r="A17" s="17"/>
      <c r="B17" s="19" t="s">
        <v>18</v>
      </c>
      <c r="C17" s="241" t="s">
        <v>22</v>
      </c>
      <c r="D17" s="14" t="s">
        <v>14</v>
      </c>
      <c r="E17" s="18" t="s">
        <v>15</v>
      </c>
      <c r="F17" s="298">
        <v>14500000</v>
      </c>
      <c r="G17" s="64" t="s">
        <v>16</v>
      </c>
    </row>
    <row r="18" spans="1:15" ht="29.25" customHeight="1" x14ac:dyDescent="0.25">
      <c r="A18" s="17"/>
      <c r="B18" s="19" t="s">
        <v>18</v>
      </c>
      <c r="C18" s="241" t="s">
        <v>23</v>
      </c>
      <c r="D18" s="14">
        <v>2</v>
      </c>
      <c r="E18" s="18" t="s">
        <v>15</v>
      </c>
      <c r="F18" s="298">
        <v>3650000</v>
      </c>
      <c r="G18" s="64" t="s">
        <v>25</v>
      </c>
    </row>
    <row r="19" spans="1:15" ht="27" customHeight="1" x14ac:dyDescent="0.25">
      <c r="A19" s="17"/>
      <c r="B19" s="19" t="s">
        <v>18</v>
      </c>
      <c r="C19" s="241" t="s">
        <v>26</v>
      </c>
      <c r="D19" s="14">
        <v>2</v>
      </c>
      <c r="E19" s="18" t="s">
        <v>24</v>
      </c>
      <c r="F19" s="298">
        <v>2300000</v>
      </c>
      <c r="G19" s="64" t="s">
        <v>25</v>
      </c>
      <c r="H19" s="1"/>
      <c r="I19" s="1"/>
      <c r="J19" s="1"/>
      <c r="K19" s="1"/>
      <c r="L19" s="1"/>
      <c r="M19" s="1"/>
      <c r="N19" s="1"/>
      <c r="O19" s="1"/>
    </row>
    <row r="20" spans="1:15" ht="32.25" customHeight="1" x14ac:dyDescent="0.25">
      <c r="A20" s="17"/>
      <c r="B20" s="19" t="s">
        <v>18</v>
      </c>
      <c r="C20" s="241" t="s">
        <v>27</v>
      </c>
      <c r="D20" s="14" t="s">
        <v>14</v>
      </c>
      <c r="E20" s="18" t="s">
        <v>15</v>
      </c>
      <c r="F20" s="298">
        <v>1000000</v>
      </c>
      <c r="G20" s="64" t="s">
        <v>16</v>
      </c>
      <c r="H20" s="1"/>
      <c r="I20" s="1"/>
      <c r="J20" s="1"/>
      <c r="K20" s="1"/>
      <c r="L20" s="1"/>
      <c r="M20" s="1"/>
      <c r="N20" s="1"/>
      <c r="O20" s="1"/>
    </row>
    <row r="21" spans="1:15" ht="33" customHeight="1" x14ac:dyDescent="0.25">
      <c r="A21" s="17"/>
      <c r="B21" s="19" t="s">
        <v>18</v>
      </c>
      <c r="C21" s="241" t="s">
        <v>28</v>
      </c>
      <c r="D21" s="14" t="s">
        <v>14</v>
      </c>
      <c r="E21" s="18" t="s">
        <v>15</v>
      </c>
      <c r="F21" s="298">
        <v>5300000</v>
      </c>
      <c r="G21" s="64" t="s">
        <v>25</v>
      </c>
    </row>
    <row r="22" spans="1:15" ht="24.75" customHeight="1" x14ac:dyDescent="0.25">
      <c r="A22" s="15"/>
      <c r="B22" s="22"/>
      <c r="D22" s="30"/>
      <c r="E22" s="18"/>
      <c r="F22" s="299"/>
      <c r="G22" s="64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25">
      <c r="A23" s="17" t="s">
        <v>10</v>
      </c>
      <c r="B23" s="19" t="s">
        <v>29</v>
      </c>
      <c r="C23" s="285" t="s">
        <v>30</v>
      </c>
      <c r="D23" s="27"/>
      <c r="E23" s="18"/>
      <c r="F23" s="258">
        <f>SUM(F24:F26)</f>
        <v>3300000</v>
      </c>
      <c r="G23" s="65"/>
      <c r="H23" s="1"/>
      <c r="I23" s="1"/>
      <c r="J23" s="1"/>
      <c r="K23" s="1"/>
      <c r="L23" s="1"/>
      <c r="M23" s="1"/>
      <c r="N23" s="1"/>
      <c r="O23" s="1"/>
    </row>
    <row r="24" spans="1:15" ht="29.25" customHeight="1" x14ac:dyDescent="0.25">
      <c r="A24" s="15"/>
      <c r="B24" s="19" t="s">
        <v>29</v>
      </c>
      <c r="C24" s="241" t="s">
        <v>263</v>
      </c>
      <c r="D24" s="28" t="s">
        <v>14</v>
      </c>
      <c r="E24" s="18" t="s">
        <v>15</v>
      </c>
      <c r="F24" s="295">
        <v>2200000</v>
      </c>
      <c r="G24" s="64" t="s">
        <v>25</v>
      </c>
    </row>
    <row r="25" spans="1:15" ht="29.25" customHeight="1" x14ac:dyDescent="0.25">
      <c r="A25" s="15"/>
      <c r="B25" s="19" t="s">
        <v>29</v>
      </c>
      <c r="C25" s="241" t="s">
        <v>32</v>
      </c>
      <c r="D25" s="28" t="s">
        <v>33</v>
      </c>
      <c r="E25" s="18" t="s">
        <v>15</v>
      </c>
      <c r="F25" s="295">
        <v>800000</v>
      </c>
      <c r="G25" s="64" t="s">
        <v>31</v>
      </c>
    </row>
    <row r="26" spans="1:15" ht="32.25" customHeight="1" x14ac:dyDescent="0.25">
      <c r="A26" s="15"/>
      <c r="B26" s="19" t="s">
        <v>29</v>
      </c>
      <c r="C26" s="241" t="s">
        <v>34</v>
      </c>
      <c r="D26" s="28" t="s">
        <v>33</v>
      </c>
      <c r="E26" s="18" t="s">
        <v>15</v>
      </c>
      <c r="F26" s="295">
        <v>300000</v>
      </c>
      <c r="G26" s="64" t="s">
        <v>35</v>
      </c>
      <c r="H26" s="1"/>
      <c r="I26" s="1"/>
      <c r="J26" s="1"/>
      <c r="K26" s="1"/>
      <c r="L26" s="1"/>
      <c r="M26" s="1"/>
      <c r="N26" s="1"/>
      <c r="O26" s="1"/>
    </row>
    <row r="27" spans="1:15" ht="21" customHeight="1" x14ac:dyDescent="0.25">
      <c r="A27" s="15"/>
      <c r="B27" s="22"/>
      <c r="C27" s="278"/>
      <c r="D27" s="28"/>
      <c r="E27" s="18"/>
      <c r="F27" s="205"/>
      <c r="G27" s="65"/>
      <c r="H27" s="1"/>
      <c r="I27" s="1"/>
      <c r="J27" s="1"/>
      <c r="K27" s="1"/>
      <c r="L27" s="1"/>
      <c r="M27" s="1"/>
      <c r="N27" s="1"/>
      <c r="O27" s="1"/>
    </row>
    <row r="28" spans="1:15" ht="22.5" customHeight="1" x14ac:dyDescent="0.25">
      <c r="A28" s="15"/>
      <c r="B28" s="250"/>
      <c r="C28" s="278"/>
      <c r="D28" s="28"/>
      <c r="E28" s="18"/>
      <c r="F28" s="204">
        <f>SUM(F29)+F34+F37</f>
        <v>208780000</v>
      </c>
      <c r="G28" s="65"/>
      <c r="H28" s="1"/>
      <c r="I28" s="1"/>
      <c r="J28" s="1"/>
      <c r="K28" s="1"/>
      <c r="L28" s="1"/>
      <c r="M28" s="1"/>
      <c r="N28" s="1"/>
      <c r="O28" s="1"/>
    </row>
    <row r="29" spans="1:15" ht="24" customHeight="1" x14ac:dyDescent="0.25">
      <c r="A29" s="17" t="s">
        <v>10</v>
      </c>
      <c r="B29" s="19" t="s">
        <v>36</v>
      </c>
      <c r="C29" s="261" t="s">
        <v>37</v>
      </c>
      <c r="D29" s="29" t="s">
        <v>38</v>
      </c>
      <c r="E29" s="30"/>
      <c r="F29" s="258">
        <f>SUM(F30:F32)</f>
        <v>780000</v>
      </c>
      <c r="G29" s="9"/>
      <c r="H29" s="1"/>
      <c r="I29" s="1"/>
      <c r="J29" s="1"/>
      <c r="K29" s="1"/>
      <c r="L29" s="1"/>
      <c r="M29" s="1"/>
      <c r="N29" s="1"/>
      <c r="O29" s="1"/>
    </row>
    <row r="30" spans="1:15" ht="38.25" customHeight="1" x14ac:dyDescent="0.25">
      <c r="A30" s="17"/>
      <c r="B30" s="19" t="s">
        <v>36</v>
      </c>
      <c r="C30" s="241" t="s">
        <v>264</v>
      </c>
      <c r="D30" s="29">
        <v>2</v>
      </c>
      <c r="E30" s="18" t="s">
        <v>15</v>
      </c>
      <c r="F30" s="295">
        <v>30000</v>
      </c>
      <c r="G30" s="247" t="s">
        <v>305</v>
      </c>
      <c r="H30" s="1"/>
      <c r="I30" s="1"/>
      <c r="J30" s="1"/>
      <c r="K30" s="1"/>
      <c r="L30" s="1"/>
      <c r="M30" s="1"/>
      <c r="N30" s="1"/>
      <c r="O30" s="1"/>
    </row>
    <row r="31" spans="1:15" ht="47.25" customHeight="1" x14ac:dyDescent="0.25">
      <c r="A31" s="17"/>
      <c r="B31" s="19" t="s">
        <v>36</v>
      </c>
      <c r="C31" s="241" t="s">
        <v>39</v>
      </c>
      <c r="D31" s="29">
        <v>2</v>
      </c>
      <c r="E31" s="18" t="s">
        <v>15</v>
      </c>
      <c r="F31" s="295">
        <v>250000</v>
      </c>
      <c r="G31" s="64" t="s">
        <v>305</v>
      </c>
      <c r="H31" s="1"/>
      <c r="I31" s="1"/>
      <c r="J31" s="1"/>
      <c r="K31" s="1"/>
      <c r="L31" s="1"/>
      <c r="M31" s="1"/>
      <c r="N31" s="1"/>
      <c r="O31" s="1"/>
    </row>
    <row r="32" spans="1:15" ht="28.5" customHeight="1" x14ac:dyDescent="0.25">
      <c r="A32" s="17"/>
      <c r="B32" s="19" t="s">
        <v>36</v>
      </c>
      <c r="C32" s="241" t="s">
        <v>265</v>
      </c>
      <c r="D32" s="29">
        <v>1</v>
      </c>
      <c r="E32" s="31" t="s">
        <v>15</v>
      </c>
      <c r="F32" s="295">
        <v>500000</v>
      </c>
      <c r="G32" s="64" t="s">
        <v>210</v>
      </c>
      <c r="H32" s="1"/>
      <c r="I32" s="1"/>
      <c r="J32" s="1"/>
      <c r="K32" s="1"/>
      <c r="L32" s="1"/>
      <c r="M32" s="1"/>
      <c r="N32" s="1"/>
      <c r="O32" s="1"/>
    </row>
    <row r="33" spans="1:15" ht="22.5" customHeight="1" x14ac:dyDescent="0.25">
      <c r="A33" s="17"/>
      <c r="B33" s="22"/>
      <c r="C33" s="280"/>
      <c r="D33" s="29"/>
      <c r="E33" s="31"/>
      <c r="F33" s="299" t="s">
        <v>41</v>
      </c>
      <c r="G33" s="65"/>
      <c r="H33" s="1"/>
      <c r="I33" s="1"/>
      <c r="J33" s="1"/>
      <c r="K33" s="1"/>
      <c r="L33" s="1"/>
      <c r="M33" s="1"/>
      <c r="N33" s="1"/>
      <c r="O33" s="1"/>
    </row>
    <row r="34" spans="1:15" ht="27.75" customHeight="1" x14ac:dyDescent="0.25">
      <c r="A34" s="17" t="s">
        <v>10</v>
      </c>
      <c r="B34" s="19" t="s">
        <v>42</v>
      </c>
      <c r="C34" s="249" t="s">
        <v>43</v>
      </c>
      <c r="D34" s="29"/>
      <c r="E34" s="18"/>
      <c r="F34" s="258">
        <f>SUM(F35)</f>
        <v>16000000</v>
      </c>
      <c r="G34" s="9"/>
      <c r="H34" s="1"/>
      <c r="I34" s="1"/>
      <c r="J34" s="1"/>
      <c r="K34" s="1"/>
      <c r="L34" s="1"/>
      <c r="M34" s="1"/>
      <c r="N34" s="1"/>
      <c r="O34" s="1"/>
    </row>
    <row r="35" spans="1:15" ht="24" customHeight="1" x14ac:dyDescent="0.25">
      <c r="A35" s="17"/>
      <c r="B35" s="19" t="s">
        <v>42</v>
      </c>
      <c r="C35" s="281" t="s">
        <v>44</v>
      </c>
      <c r="D35" s="29">
        <v>2</v>
      </c>
      <c r="E35" s="18" t="s">
        <v>15</v>
      </c>
      <c r="F35" s="295">
        <v>16000000</v>
      </c>
      <c r="G35" s="9" t="s">
        <v>45</v>
      </c>
      <c r="H35" s="1"/>
      <c r="I35" s="1"/>
      <c r="J35" s="1"/>
      <c r="K35" s="1"/>
      <c r="L35" s="1"/>
      <c r="M35" s="1"/>
      <c r="N35" s="1"/>
      <c r="O35" s="1"/>
    </row>
    <row r="36" spans="1:15" ht="23.25" customHeight="1" x14ac:dyDescent="0.25">
      <c r="A36" s="17"/>
      <c r="B36" s="22"/>
      <c r="C36" s="280"/>
      <c r="D36" s="29"/>
      <c r="E36" s="31"/>
      <c r="F36" s="299" t="s">
        <v>41</v>
      </c>
      <c r="G36" s="65"/>
      <c r="H36" s="1"/>
      <c r="I36" s="1"/>
      <c r="J36" s="1"/>
      <c r="K36" s="1"/>
      <c r="L36" s="1"/>
      <c r="M36" s="1"/>
      <c r="N36" s="1"/>
      <c r="O36" s="1"/>
    </row>
    <row r="37" spans="1:15" ht="27.75" customHeight="1" x14ac:dyDescent="0.25">
      <c r="A37" s="17" t="s">
        <v>10</v>
      </c>
      <c r="B37" s="19" t="s">
        <v>46</v>
      </c>
      <c r="C37" s="249" t="s">
        <v>47</v>
      </c>
      <c r="D37" s="29"/>
      <c r="E37" s="18"/>
      <c r="F37" s="258">
        <f>SUM(F38)</f>
        <v>192000000</v>
      </c>
      <c r="G37" s="9"/>
      <c r="H37" s="1"/>
      <c r="I37" s="1"/>
      <c r="J37" s="1"/>
      <c r="K37" s="1"/>
      <c r="L37" s="1"/>
      <c r="M37" s="1"/>
      <c r="N37" s="1"/>
      <c r="O37" s="1"/>
    </row>
    <row r="38" spans="1:15" ht="65.25" customHeight="1" x14ac:dyDescent="0.25">
      <c r="A38" s="17"/>
      <c r="B38" s="19" t="s">
        <v>46</v>
      </c>
      <c r="C38" s="241" t="s">
        <v>266</v>
      </c>
      <c r="D38" s="29" t="s">
        <v>14</v>
      </c>
      <c r="E38" s="18" t="s">
        <v>15</v>
      </c>
      <c r="F38" s="295">
        <v>192000000</v>
      </c>
      <c r="G38" s="9" t="s">
        <v>16</v>
      </c>
    </row>
    <row r="39" spans="1:15" ht="22.5" customHeight="1" x14ac:dyDescent="0.25">
      <c r="A39" s="17"/>
      <c r="B39" s="22"/>
      <c r="C39" s="280"/>
      <c r="D39" s="29"/>
      <c r="E39" s="31"/>
      <c r="F39" s="299"/>
      <c r="G39" s="65"/>
      <c r="H39" s="1"/>
      <c r="I39" s="1"/>
      <c r="J39" s="1"/>
      <c r="K39" s="1"/>
      <c r="L39" s="1"/>
      <c r="M39" s="1"/>
      <c r="N39" s="1"/>
      <c r="O39" s="1"/>
    </row>
    <row r="40" spans="1:15" ht="25.5" customHeight="1" x14ac:dyDescent="0.25">
      <c r="A40" s="17"/>
      <c r="B40" s="250"/>
      <c r="C40" s="278"/>
      <c r="D40" s="29"/>
      <c r="E40" s="18"/>
      <c r="F40" s="204">
        <f>SUM(F41)+F44+F48+F56+F62</f>
        <v>157375000</v>
      </c>
      <c r="G40" s="9"/>
      <c r="H40" s="1"/>
      <c r="I40" s="1"/>
      <c r="J40" s="1"/>
      <c r="K40" s="1"/>
      <c r="L40" s="1"/>
      <c r="M40" s="1"/>
      <c r="N40" s="1"/>
      <c r="O40" s="1"/>
    </row>
    <row r="41" spans="1:15" ht="24" customHeight="1" x14ac:dyDescent="0.25">
      <c r="A41" s="17" t="s">
        <v>10</v>
      </c>
      <c r="B41" s="19" t="s">
        <v>48</v>
      </c>
      <c r="C41" s="261" t="s">
        <v>49</v>
      </c>
      <c r="D41" s="32" t="s">
        <v>38</v>
      </c>
      <c r="E41" s="33"/>
      <c r="F41" s="258">
        <f>SUM(F42:F42)</f>
        <v>10000000</v>
      </c>
      <c r="G41" s="9"/>
      <c r="H41" s="1"/>
      <c r="I41" s="1"/>
      <c r="J41" s="1"/>
      <c r="K41" s="1"/>
      <c r="L41" s="1"/>
      <c r="M41" s="1"/>
      <c r="N41" s="1"/>
      <c r="O41" s="1"/>
    </row>
    <row r="42" spans="1:15" ht="38.25" customHeight="1" x14ac:dyDescent="0.25">
      <c r="A42" s="17"/>
      <c r="B42" s="19" t="s">
        <v>48</v>
      </c>
      <c r="C42" s="278" t="s">
        <v>267</v>
      </c>
      <c r="D42" s="32" t="s">
        <v>14</v>
      </c>
      <c r="E42" s="33" t="s">
        <v>15</v>
      </c>
      <c r="F42" s="295">
        <v>10000000</v>
      </c>
      <c r="G42" s="300" t="s">
        <v>25</v>
      </c>
      <c r="H42" s="1"/>
      <c r="I42" s="1"/>
      <c r="J42" s="1"/>
      <c r="K42" s="1"/>
      <c r="L42" s="1"/>
      <c r="M42" s="1"/>
      <c r="N42" s="1"/>
      <c r="O42" s="1"/>
    </row>
    <row r="43" spans="1:15" ht="22.5" customHeight="1" x14ac:dyDescent="0.25">
      <c r="A43" s="17"/>
      <c r="B43" s="22"/>
      <c r="C43" s="280"/>
      <c r="D43" s="29"/>
      <c r="E43" s="31"/>
      <c r="F43" s="299"/>
      <c r="G43" s="65"/>
      <c r="H43" s="1"/>
      <c r="I43" s="1"/>
      <c r="J43" s="1"/>
      <c r="K43" s="1"/>
      <c r="L43" s="1"/>
      <c r="M43" s="1"/>
      <c r="N43" s="1"/>
      <c r="O43" s="1"/>
    </row>
    <row r="44" spans="1:15" ht="21.75" customHeight="1" x14ac:dyDescent="0.25">
      <c r="A44" s="17" t="s">
        <v>10</v>
      </c>
      <c r="B44" s="19" t="s">
        <v>51</v>
      </c>
      <c r="C44" s="285" t="s">
        <v>52</v>
      </c>
      <c r="D44" s="262"/>
      <c r="E44" s="33"/>
      <c r="F44" s="258">
        <f>SUM(F45:F46)</f>
        <v>1350000</v>
      </c>
      <c r="G44" s="9"/>
      <c r="H44" s="1"/>
      <c r="I44" s="1"/>
      <c r="J44" s="1"/>
      <c r="K44" s="1"/>
      <c r="L44" s="1"/>
      <c r="M44" s="1"/>
      <c r="N44" s="1"/>
      <c r="O44" s="1"/>
    </row>
    <row r="45" spans="1:15" ht="30" customHeight="1" x14ac:dyDescent="0.25">
      <c r="A45" s="17"/>
      <c r="B45" s="19" t="s">
        <v>51</v>
      </c>
      <c r="C45" s="244" t="s">
        <v>225</v>
      </c>
      <c r="D45" s="29">
        <v>2</v>
      </c>
      <c r="E45" s="18" t="s">
        <v>53</v>
      </c>
      <c r="F45" s="295">
        <v>950000</v>
      </c>
      <c r="G45" s="9" t="s">
        <v>54</v>
      </c>
      <c r="H45" s="1"/>
      <c r="I45" s="1"/>
      <c r="J45" s="1"/>
      <c r="K45" s="1"/>
      <c r="L45" s="1"/>
      <c r="M45" s="1"/>
      <c r="N45" s="1"/>
      <c r="O45" s="1"/>
    </row>
    <row r="46" spans="1:15" ht="27" customHeight="1" x14ac:dyDescent="0.25">
      <c r="A46" s="17"/>
      <c r="B46" s="19" t="s">
        <v>51</v>
      </c>
      <c r="C46" s="244" t="s">
        <v>268</v>
      </c>
      <c r="D46" s="29">
        <v>2</v>
      </c>
      <c r="E46" s="18" t="s">
        <v>53</v>
      </c>
      <c r="F46" s="295">
        <v>400000</v>
      </c>
      <c r="G46" s="9" t="s">
        <v>54</v>
      </c>
      <c r="H46" s="1"/>
      <c r="I46" s="1"/>
      <c r="J46" s="1"/>
      <c r="K46" s="1"/>
      <c r="L46" s="1"/>
      <c r="M46" s="1"/>
      <c r="N46" s="1"/>
      <c r="O46" s="1"/>
    </row>
    <row r="47" spans="1:15" ht="21" customHeight="1" x14ac:dyDescent="0.25">
      <c r="A47" s="17"/>
      <c r="B47" s="22"/>
      <c r="C47" s="280"/>
      <c r="D47" s="29"/>
      <c r="E47" s="31"/>
      <c r="F47" s="295"/>
      <c r="G47" s="65"/>
      <c r="H47" s="1"/>
      <c r="I47" s="1"/>
      <c r="J47" s="1"/>
      <c r="K47" s="1"/>
      <c r="L47" s="1"/>
      <c r="M47" s="1"/>
      <c r="N47" s="1"/>
      <c r="O47" s="1"/>
    </row>
    <row r="48" spans="1:15" ht="21" customHeight="1" x14ac:dyDescent="0.25">
      <c r="A48" s="17" t="s">
        <v>10</v>
      </c>
      <c r="B48" s="19" t="s">
        <v>55</v>
      </c>
      <c r="C48" s="285" t="s">
        <v>56</v>
      </c>
      <c r="D48" s="29" t="s">
        <v>38</v>
      </c>
      <c r="E48" s="30"/>
      <c r="F48" s="263">
        <f>SUM(F49:F54)</f>
        <v>144175000</v>
      </c>
      <c r="G48" s="9"/>
      <c r="H48" s="1"/>
      <c r="I48" s="1"/>
      <c r="J48" s="1"/>
      <c r="K48" s="1"/>
      <c r="L48" s="1"/>
      <c r="M48" s="1"/>
      <c r="N48" s="1"/>
      <c r="O48" s="1"/>
    </row>
    <row r="49" spans="1:15" ht="31.5" customHeight="1" x14ac:dyDescent="0.25">
      <c r="A49" s="17"/>
      <c r="B49" s="19" t="s">
        <v>55</v>
      </c>
      <c r="C49" s="241" t="s">
        <v>57</v>
      </c>
      <c r="D49" s="29" t="s">
        <v>14</v>
      </c>
      <c r="E49" s="18" t="s">
        <v>15</v>
      </c>
      <c r="F49" s="295">
        <v>82000000</v>
      </c>
      <c r="G49" s="64" t="s">
        <v>25</v>
      </c>
      <c r="H49" s="1"/>
      <c r="I49" s="1"/>
      <c r="J49" s="1"/>
      <c r="K49" s="1"/>
      <c r="L49" s="1"/>
      <c r="M49" s="1"/>
      <c r="N49" s="1"/>
      <c r="O49" s="1"/>
    </row>
    <row r="50" spans="1:15" ht="31.5" customHeight="1" x14ac:dyDescent="0.25">
      <c r="A50" s="17"/>
      <c r="B50" s="19" t="s">
        <v>55</v>
      </c>
      <c r="C50" s="241" t="s">
        <v>58</v>
      </c>
      <c r="D50" s="29" t="s">
        <v>14</v>
      </c>
      <c r="E50" s="18" t="s">
        <v>15</v>
      </c>
      <c r="F50" s="295">
        <v>53000000</v>
      </c>
      <c r="G50" s="64" t="s">
        <v>25</v>
      </c>
      <c r="H50" s="1"/>
      <c r="I50" s="1"/>
      <c r="J50" s="1"/>
      <c r="K50" s="1"/>
      <c r="L50" s="1"/>
      <c r="M50" s="1"/>
      <c r="N50" s="1"/>
      <c r="O50" s="1"/>
    </row>
    <row r="51" spans="1:15" ht="26.25" customHeight="1" x14ac:dyDescent="0.25">
      <c r="A51" s="17"/>
      <c r="B51" s="19" t="s">
        <v>55</v>
      </c>
      <c r="C51" s="241" t="s">
        <v>59</v>
      </c>
      <c r="D51" s="29">
        <v>1</v>
      </c>
      <c r="E51" s="18" t="s">
        <v>15</v>
      </c>
      <c r="F51" s="295">
        <v>2000000</v>
      </c>
      <c r="G51" s="64" t="s">
        <v>210</v>
      </c>
      <c r="H51" s="1"/>
      <c r="I51" s="1"/>
      <c r="J51" s="1"/>
      <c r="K51" s="1"/>
      <c r="L51" s="1"/>
      <c r="M51" s="1"/>
      <c r="N51" s="1"/>
      <c r="O51" s="1"/>
    </row>
    <row r="52" spans="1:15" ht="26.25" customHeight="1" x14ac:dyDescent="0.25">
      <c r="A52" s="17"/>
      <c r="B52" s="19" t="s">
        <v>55</v>
      </c>
      <c r="C52" s="241" t="s">
        <v>60</v>
      </c>
      <c r="D52" s="29">
        <v>2</v>
      </c>
      <c r="E52" s="18" t="s">
        <v>15</v>
      </c>
      <c r="F52" s="295">
        <v>6000000</v>
      </c>
      <c r="G52" s="64" t="s">
        <v>31</v>
      </c>
      <c r="H52" s="1"/>
      <c r="I52" s="1"/>
      <c r="J52" s="1"/>
      <c r="K52" s="1"/>
      <c r="L52" s="1"/>
      <c r="M52" s="1"/>
      <c r="N52" s="1"/>
      <c r="O52" s="1"/>
    </row>
    <row r="53" spans="1:15" ht="26.25" customHeight="1" x14ac:dyDescent="0.25">
      <c r="A53" s="17"/>
      <c r="B53" s="19" t="s">
        <v>55</v>
      </c>
      <c r="C53" s="241" t="s">
        <v>62</v>
      </c>
      <c r="D53" s="29">
        <v>2</v>
      </c>
      <c r="E53" s="18" t="s">
        <v>15</v>
      </c>
      <c r="F53" s="295">
        <v>1150000</v>
      </c>
      <c r="G53" s="64" t="s">
        <v>25</v>
      </c>
      <c r="H53" s="1"/>
      <c r="I53" s="1"/>
      <c r="J53" s="1"/>
      <c r="K53" s="1"/>
      <c r="L53" s="1"/>
      <c r="M53" s="1"/>
      <c r="N53" s="1"/>
      <c r="O53" s="1"/>
    </row>
    <row r="54" spans="1:15" ht="29.25" customHeight="1" x14ac:dyDescent="0.25">
      <c r="A54" s="17"/>
      <c r="B54" s="19" t="s">
        <v>55</v>
      </c>
      <c r="C54" s="241" t="s">
        <v>269</v>
      </c>
      <c r="D54" s="29">
        <v>2</v>
      </c>
      <c r="E54" s="18" t="s">
        <v>15</v>
      </c>
      <c r="F54" s="295">
        <v>25000</v>
      </c>
      <c r="G54" s="64" t="s">
        <v>25</v>
      </c>
    </row>
    <row r="55" spans="1:15" ht="24.75" customHeight="1" x14ac:dyDescent="0.25">
      <c r="A55" s="17"/>
      <c r="B55" s="22"/>
      <c r="C55" s="280"/>
      <c r="D55" s="29"/>
      <c r="E55" s="31"/>
      <c r="F55" s="295"/>
      <c r="G55" s="65"/>
      <c r="H55" s="1"/>
      <c r="I55" s="1"/>
      <c r="J55" s="1"/>
      <c r="K55" s="1"/>
      <c r="L55" s="1"/>
      <c r="M55" s="1"/>
      <c r="N55" s="1"/>
      <c r="O55" s="1"/>
    </row>
    <row r="56" spans="1:15" ht="22.5" customHeight="1" x14ac:dyDescent="0.25">
      <c r="A56" s="17" t="s">
        <v>10</v>
      </c>
      <c r="B56" s="19" t="s">
        <v>63</v>
      </c>
      <c r="C56" s="285" t="s">
        <v>64</v>
      </c>
      <c r="D56" s="29" t="s">
        <v>38</v>
      </c>
      <c r="E56" s="30"/>
      <c r="F56" s="263">
        <f>SUM(F57:F59)</f>
        <v>1750000</v>
      </c>
      <c r="G56" s="9"/>
      <c r="H56" s="1"/>
      <c r="I56" s="1"/>
      <c r="J56" s="1"/>
      <c r="K56" s="1"/>
      <c r="L56" s="1"/>
      <c r="M56" s="1"/>
      <c r="N56" s="1"/>
      <c r="O56" s="1"/>
    </row>
    <row r="57" spans="1:15" ht="27" customHeight="1" x14ac:dyDescent="0.25">
      <c r="A57" s="17"/>
      <c r="B57" s="19" t="s">
        <v>63</v>
      </c>
      <c r="C57" s="241" t="s">
        <v>270</v>
      </c>
      <c r="D57" s="29">
        <v>2</v>
      </c>
      <c r="E57" s="18" t="s">
        <v>24</v>
      </c>
      <c r="F57" s="295">
        <v>55000</v>
      </c>
      <c r="G57" s="9" t="s">
        <v>80</v>
      </c>
      <c r="H57" s="1"/>
      <c r="I57" s="1"/>
      <c r="J57" s="1"/>
      <c r="K57" s="1"/>
      <c r="L57" s="1"/>
      <c r="M57" s="1"/>
      <c r="N57" s="1"/>
      <c r="O57" s="1"/>
    </row>
    <row r="58" spans="1:15" ht="27" customHeight="1" x14ac:dyDescent="0.25">
      <c r="A58" s="17"/>
      <c r="B58" s="19" t="s">
        <v>63</v>
      </c>
      <c r="C58" s="241" t="s">
        <v>65</v>
      </c>
      <c r="D58" s="29" t="s">
        <v>14</v>
      </c>
      <c r="E58" s="18" t="s">
        <v>15</v>
      </c>
      <c r="F58" s="295">
        <v>1455000</v>
      </c>
      <c r="G58" s="9" t="s">
        <v>25</v>
      </c>
      <c r="H58" s="1"/>
      <c r="I58" s="1"/>
      <c r="J58" s="1"/>
      <c r="K58" s="1"/>
      <c r="L58" s="1"/>
      <c r="M58" s="1"/>
      <c r="N58" s="1"/>
      <c r="O58" s="1"/>
    </row>
    <row r="59" spans="1:15" ht="27" customHeight="1" x14ac:dyDescent="0.25">
      <c r="A59" s="17"/>
      <c r="B59" s="19" t="s">
        <v>63</v>
      </c>
      <c r="C59" s="241" t="s">
        <v>271</v>
      </c>
      <c r="D59" s="29">
        <v>2</v>
      </c>
      <c r="E59" s="18" t="s">
        <v>15</v>
      </c>
      <c r="F59" s="295">
        <v>240000</v>
      </c>
      <c r="G59" s="9" t="s">
        <v>77</v>
      </c>
      <c r="H59" s="1"/>
      <c r="I59" s="1"/>
      <c r="J59" s="1"/>
      <c r="K59" s="1"/>
      <c r="L59" s="1"/>
      <c r="M59" s="1"/>
      <c r="N59" s="1"/>
      <c r="O59" s="1"/>
    </row>
    <row r="60" spans="1:15" ht="27" customHeight="1" x14ac:dyDescent="0.25">
      <c r="A60" s="17"/>
      <c r="B60" s="19"/>
      <c r="C60" s="241"/>
      <c r="D60" s="29"/>
      <c r="E60" s="18"/>
      <c r="F60" s="295"/>
      <c r="G60" s="9"/>
      <c r="H60" s="1"/>
      <c r="I60" s="1"/>
      <c r="J60" s="1"/>
      <c r="K60" s="1"/>
      <c r="L60" s="1"/>
      <c r="M60" s="1"/>
      <c r="N60" s="1"/>
      <c r="O60" s="1"/>
    </row>
    <row r="61" spans="1:15" ht="27" customHeight="1" x14ac:dyDescent="0.25">
      <c r="A61" s="17"/>
      <c r="B61" s="19"/>
      <c r="C61" s="241"/>
      <c r="D61" s="29"/>
      <c r="E61" s="18"/>
      <c r="F61" s="295"/>
      <c r="G61" s="9"/>
      <c r="H61" s="1"/>
      <c r="I61" s="1"/>
      <c r="J61" s="1"/>
      <c r="K61" s="1"/>
      <c r="L61" s="1"/>
      <c r="M61" s="1"/>
      <c r="N61" s="1"/>
      <c r="O61" s="1"/>
    </row>
    <row r="62" spans="1:15" ht="20.25" customHeight="1" x14ac:dyDescent="0.25">
      <c r="A62" s="17" t="s">
        <v>10</v>
      </c>
      <c r="B62" s="19" t="s">
        <v>272</v>
      </c>
      <c r="C62" s="285" t="s">
        <v>273</v>
      </c>
      <c r="D62" s="29" t="s">
        <v>38</v>
      </c>
      <c r="E62" s="30"/>
      <c r="F62" s="263">
        <f>SUM(F63)</f>
        <v>100000</v>
      </c>
      <c r="G62" s="9"/>
      <c r="H62" s="1"/>
      <c r="I62" s="1"/>
      <c r="J62" s="1"/>
      <c r="K62" s="1"/>
      <c r="L62" s="1"/>
      <c r="M62" s="1"/>
      <c r="N62" s="1"/>
      <c r="O62" s="1"/>
    </row>
    <row r="63" spans="1:15" ht="22.5" customHeight="1" x14ac:dyDescent="0.25">
      <c r="A63" s="17"/>
      <c r="B63" s="19" t="s">
        <v>272</v>
      </c>
      <c r="C63" s="241" t="s">
        <v>274</v>
      </c>
      <c r="D63" s="29">
        <v>2</v>
      </c>
      <c r="E63" s="18" t="s">
        <v>15</v>
      </c>
      <c r="F63" s="295">
        <v>100000</v>
      </c>
      <c r="G63" s="65" t="s">
        <v>77</v>
      </c>
      <c r="H63" s="1"/>
      <c r="I63" s="1"/>
      <c r="J63" s="1"/>
      <c r="K63" s="1"/>
      <c r="L63" s="1"/>
      <c r="M63" s="1"/>
      <c r="N63" s="1"/>
      <c r="O63" s="1"/>
    </row>
    <row r="64" spans="1:15" ht="30" customHeight="1" x14ac:dyDescent="0.25">
      <c r="A64" s="17"/>
      <c r="B64" s="22"/>
      <c r="C64" s="278"/>
      <c r="D64" s="29"/>
      <c r="E64" s="18"/>
      <c r="F64" s="299"/>
      <c r="G64" s="65"/>
      <c r="H64" s="1"/>
      <c r="I64" s="1"/>
      <c r="J64" s="1"/>
      <c r="K64" s="1"/>
      <c r="L64" s="1"/>
      <c r="M64" s="1"/>
      <c r="N64" s="1"/>
      <c r="O64" s="1"/>
    </row>
    <row r="65" spans="1:15" ht="24.75" customHeight="1" x14ac:dyDescent="0.25">
      <c r="A65" s="17"/>
      <c r="B65" s="250"/>
      <c r="C65" s="278"/>
      <c r="D65" s="29"/>
      <c r="E65" s="18"/>
      <c r="F65" s="204">
        <f>SUM(F66)+F75</f>
        <v>39159770</v>
      </c>
      <c r="G65" s="65"/>
      <c r="H65" s="1"/>
      <c r="I65" s="1"/>
      <c r="J65" s="1"/>
      <c r="K65" s="1"/>
      <c r="L65" s="1"/>
      <c r="M65" s="1"/>
      <c r="N65" s="1"/>
      <c r="O65" s="1"/>
    </row>
    <row r="66" spans="1:15" ht="24" customHeight="1" x14ac:dyDescent="0.25">
      <c r="A66" s="17" t="s">
        <v>10</v>
      </c>
      <c r="B66" s="19" t="s">
        <v>67</v>
      </c>
      <c r="C66" s="285" t="s">
        <v>68</v>
      </c>
      <c r="D66" s="29" t="s">
        <v>38</v>
      </c>
      <c r="E66" s="30"/>
      <c r="F66" s="263">
        <f>SUM(F67:F73)</f>
        <v>37680000</v>
      </c>
      <c r="G66" s="9"/>
      <c r="H66" s="1"/>
      <c r="I66" s="1"/>
      <c r="J66" s="1"/>
      <c r="K66" s="1"/>
      <c r="L66" s="1"/>
      <c r="M66" s="1"/>
      <c r="N66" s="1"/>
      <c r="O66" s="1"/>
    </row>
    <row r="67" spans="1:15" ht="24" customHeight="1" x14ac:dyDescent="0.25">
      <c r="A67" s="17"/>
      <c r="B67" s="19" t="s">
        <v>67</v>
      </c>
      <c r="C67" s="241" t="s">
        <v>69</v>
      </c>
      <c r="D67" s="29" t="s">
        <v>14</v>
      </c>
      <c r="E67" s="18" t="s">
        <v>70</v>
      </c>
      <c r="F67" s="295">
        <v>9000000</v>
      </c>
      <c r="G67" s="64" t="s">
        <v>71</v>
      </c>
      <c r="H67" s="1"/>
      <c r="I67" s="1"/>
      <c r="J67" s="1"/>
      <c r="K67" s="1"/>
      <c r="L67" s="1"/>
      <c r="M67" s="1"/>
      <c r="N67" s="1"/>
      <c r="O67" s="1"/>
    </row>
    <row r="68" spans="1:15" ht="22.5" customHeight="1" x14ac:dyDescent="0.25">
      <c r="A68" s="35"/>
      <c r="B68" s="36" t="s">
        <v>67</v>
      </c>
      <c r="C68" s="241" t="s">
        <v>72</v>
      </c>
      <c r="D68" s="29" t="s">
        <v>14</v>
      </c>
      <c r="E68" s="18" t="s">
        <v>70</v>
      </c>
      <c r="F68" s="295">
        <v>16000000</v>
      </c>
      <c r="G68" s="64" t="s">
        <v>25</v>
      </c>
      <c r="H68" s="1"/>
      <c r="I68" s="1"/>
      <c r="J68" s="1"/>
      <c r="K68" s="1"/>
      <c r="L68" s="1"/>
      <c r="M68" s="1"/>
      <c r="N68" s="1"/>
      <c r="O68" s="1"/>
    </row>
    <row r="69" spans="1:15" ht="27.75" customHeight="1" x14ac:dyDescent="0.25">
      <c r="A69" s="17"/>
      <c r="B69" s="19" t="s">
        <v>67</v>
      </c>
      <c r="C69" s="241" t="s">
        <v>275</v>
      </c>
      <c r="D69" s="29" t="s">
        <v>14</v>
      </c>
      <c r="E69" s="18" t="s">
        <v>70</v>
      </c>
      <c r="F69" s="295">
        <v>6000000</v>
      </c>
      <c r="G69" s="64" t="s">
        <v>25</v>
      </c>
      <c r="H69" s="1"/>
      <c r="I69" s="1"/>
      <c r="J69" s="1"/>
      <c r="K69" s="1"/>
      <c r="L69" s="1"/>
      <c r="M69" s="1"/>
      <c r="N69" s="1"/>
      <c r="O69" s="1"/>
    </row>
    <row r="70" spans="1:15" ht="27.75" customHeight="1" x14ac:dyDescent="0.25">
      <c r="A70" s="17"/>
      <c r="B70" s="19" t="s">
        <v>67</v>
      </c>
      <c r="C70" s="241" t="s">
        <v>276</v>
      </c>
      <c r="D70" s="29">
        <v>2</v>
      </c>
      <c r="E70" s="18" t="s">
        <v>70</v>
      </c>
      <c r="F70" s="295">
        <v>300000</v>
      </c>
      <c r="G70" s="64" t="s">
        <v>74</v>
      </c>
      <c r="H70" s="1"/>
      <c r="I70" s="1"/>
      <c r="J70" s="1"/>
      <c r="K70" s="1"/>
      <c r="L70" s="1"/>
      <c r="M70" s="1"/>
      <c r="N70" s="1"/>
      <c r="O70" s="1"/>
    </row>
    <row r="71" spans="1:15" ht="27.75" customHeight="1" x14ac:dyDescent="0.25">
      <c r="A71" s="17"/>
      <c r="B71" s="19" t="s">
        <v>67</v>
      </c>
      <c r="C71" s="241" t="s">
        <v>75</v>
      </c>
      <c r="D71" s="29">
        <v>2</v>
      </c>
      <c r="E71" s="18" t="s">
        <v>70</v>
      </c>
      <c r="F71" s="295">
        <v>1000000</v>
      </c>
      <c r="G71" s="64" t="s">
        <v>25</v>
      </c>
      <c r="H71" s="1"/>
      <c r="I71" s="1"/>
      <c r="J71" s="1"/>
      <c r="K71" s="1"/>
      <c r="L71" s="1"/>
      <c r="M71" s="1"/>
      <c r="N71" s="1"/>
      <c r="O71" s="1"/>
    </row>
    <row r="72" spans="1:15" ht="27.75" customHeight="1" x14ac:dyDescent="0.25">
      <c r="A72" s="38"/>
      <c r="B72" s="36" t="s">
        <v>67</v>
      </c>
      <c r="C72" s="241" t="s">
        <v>78</v>
      </c>
      <c r="D72" s="29">
        <v>2</v>
      </c>
      <c r="E72" s="18" t="s">
        <v>79</v>
      </c>
      <c r="F72" s="295">
        <v>380000</v>
      </c>
      <c r="G72" s="64" t="s">
        <v>80</v>
      </c>
      <c r="H72" s="1"/>
      <c r="I72" s="1"/>
      <c r="J72" s="1"/>
      <c r="K72" s="1"/>
      <c r="L72" s="1"/>
      <c r="M72" s="1"/>
      <c r="N72" s="1"/>
      <c r="O72" s="1"/>
    </row>
    <row r="73" spans="1:15" ht="21" customHeight="1" x14ac:dyDescent="0.25">
      <c r="A73" s="17"/>
      <c r="B73" s="19" t="s">
        <v>67</v>
      </c>
      <c r="C73" s="241" t="s">
        <v>76</v>
      </c>
      <c r="D73" s="29">
        <v>2</v>
      </c>
      <c r="E73" s="18" t="s">
        <v>73</v>
      </c>
      <c r="F73" s="295">
        <v>5000000</v>
      </c>
      <c r="G73" s="64" t="s">
        <v>77</v>
      </c>
      <c r="H73" s="1"/>
      <c r="I73" s="1"/>
      <c r="J73" s="1"/>
      <c r="K73" s="1"/>
      <c r="L73" s="1"/>
      <c r="M73" s="1"/>
      <c r="N73" s="1"/>
      <c r="O73" s="1"/>
    </row>
    <row r="74" spans="1:15" ht="27.75" customHeight="1" x14ac:dyDescent="0.25">
      <c r="A74" s="17"/>
      <c r="B74" s="22"/>
      <c r="C74" s="278"/>
      <c r="D74" s="29"/>
      <c r="E74" s="18"/>
      <c r="F74" s="295"/>
      <c r="G74" s="65"/>
      <c r="H74" s="1"/>
      <c r="I74" s="1"/>
      <c r="J74" s="1"/>
      <c r="K74" s="1"/>
      <c r="L74" s="1"/>
      <c r="M74" s="1"/>
      <c r="N74" s="1"/>
      <c r="O74" s="1"/>
    </row>
    <row r="75" spans="1:15" ht="23.25" customHeight="1" x14ac:dyDescent="0.25">
      <c r="A75" s="17" t="s">
        <v>10</v>
      </c>
      <c r="B75" s="19" t="s">
        <v>81</v>
      </c>
      <c r="C75" s="285" t="s">
        <v>82</v>
      </c>
      <c r="D75" s="29" t="s">
        <v>38</v>
      </c>
      <c r="E75" s="30"/>
      <c r="F75" s="263">
        <f>SUM(F76)</f>
        <v>1479770</v>
      </c>
      <c r="G75" s="9"/>
      <c r="H75" s="1"/>
      <c r="I75" s="1"/>
      <c r="J75" s="1"/>
      <c r="K75" s="1"/>
      <c r="L75" s="1"/>
      <c r="M75" s="1"/>
      <c r="N75" s="1"/>
      <c r="O75" s="1"/>
    </row>
    <row r="76" spans="1:15" ht="24" customHeight="1" x14ac:dyDescent="0.25">
      <c r="A76" s="17"/>
      <c r="B76" s="19" t="s">
        <v>81</v>
      </c>
      <c r="C76" s="241" t="s">
        <v>83</v>
      </c>
      <c r="D76" s="29" t="s">
        <v>14</v>
      </c>
      <c r="E76" s="18" t="s">
        <v>66</v>
      </c>
      <c r="F76" s="295">
        <v>1479770</v>
      </c>
      <c r="G76" s="64" t="s">
        <v>84</v>
      </c>
    </row>
    <row r="77" spans="1:15" ht="21.75" customHeight="1" x14ac:dyDescent="0.25">
      <c r="A77" s="17"/>
      <c r="B77" s="22"/>
      <c r="C77" s="278"/>
      <c r="D77" s="29"/>
      <c r="E77" s="33"/>
      <c r="F77" s="295"/>
      <c r="G77" s="64"/>
      <c r="H77" s="1"/>
      <c r="I77" s="1"/>
      <c r="J77" s="1"/>
      <c r="K77" s="1"/>
      <c r="L77" s="1"/>
      <c r="M77" s="1"/>
      <c r="N77" s="1"/>
      <c r="O77" s="1"/>
    </row>
    <row r="78" spans="1:15" ht="24" customHeight="1" x14ac:dyDescent="0.25">
      <c r="A78" s="17"/>
      <c r="B78" s="250"/>
      <c r="C78" s="278"/>
      <c r="D78" s="29"/>
      <c r="E78" s="33"/>
      <c r="F78" s="204">
        <f>SUM(F79)+F84+F93+F98+F102+F106+F122</f>
        <v>230340000</v>
      </c>
      <c r="G78" s="64"/>
      <c r="H78" s="1"/>
      <c r="I78" s="1"/>
      <c r="J78" s="1"/>
      <c r="K78" s="1"/>
      <c r="L78" s="1"/>
      <c r="M78" s="1"/>
      <c r="N78" s="1"/>
      <c r="O78" s="1"/>
    </row>
    <row r="79" spans="1:15" ht="29.25" customHeight="1" x14ac:dyDescent="0.25">
      <c r="A79" s="17" t="s">
        <v>10</v>
      </c>
      <c r="B79" s="19" t="s">
        <v>85</v>
      </c>
      <c r="C79" s="285" t="s">
        <v>86</v>
      </c>
      <c r="D79" s="32" t="s">
        <v>38</v>
      </c>
      <c r="E79" s="33"/>
      <c r="F79" s="264">
        <f>SUM(F80:F82)</f>
        <v>10000000</v>
      </c>
      <c r="G79" s="9"/>
      <c r="H79" s="1"/>
      <c r="I79" s="1"/>
      <c r="J79" s="1"/>
      <c r="K79" s="1"/>
      <c r="L79" s="1"/>
      <c r="M79" s="1"/>
      <c r="N79" s="1"/>
      <c r="O79" s="1"/>
    </row>
    <row r="80" spans="1:15" ht="33.75" customHeight="1" x14ac:dyDescent="0.25">
      <c r="A80" s="17"/>
      <c r="B80" s="19" t="s">
        <v>85</v>
      </c>
      <c r="C80" s="241" t="s">
        <v>87</v>
      </c>
      <c r="D80" s="32" t="s">
        <v>14</v>
      </c>
      <c r="E80" s="18" t="s">
        <v>73</v>
      </c>
      <c r="F80" s="295">
        <v>9500000</v>
      </c>
      <c r="G80" s="64" t="s">
        <v>25</v>
      </c>
      <c r="H80" s="1"/>
      <c r="I80" s="1"/>
      <c r="J80" s="1"/>
      <c r="K80" s="1"/>
      <c r="L80" s="1"/>
      <c r="M80" s="1"/>
      <c r="N80" s="1"/>
      <c r="O80" s="1"/>
    </row>
    <row r="81" spans="1:54" ht="28.5" customHeight="1" x14ac:dyDescent="0.25">
      <c r="A81" s="17"/>
      <c r="B81" s="19" t="s">
        <v>85</v>
      </c>
      <c r="C81" s="241" t="s">
        <v>89</v>
      </c>
      <c r="D81" s="32">
        <v>2</v>
      </c>
      <c r="E81" s="18" t="s">
        <v>66</v>
      </c>
      <c r="F81" s="295">
        <v>500000</v>
      </c>
      <c r="G81" s="64" t="s">
        <v>25</v>
      </c>
      <c r="H81" s="1"/>
      <c r="I81" s="1"/>
      <c r="J81" s="1"/>
      <c r="K81" s="1"/>
      <c r="L81" s="1"/>
      <c r="M81" s="1"/>
      <c r="N81" s="1"/>
      <c r="O81" s="1"/>
    </row>
    <row r="82" spans="1:54" ht="28.5" customHeight="1" x14ac:dyDescent="0.25">
      <c r="A82" s="17"/>
      <c r="B82" s="19"/>
      <c r="C82" s="278"/>
      <c r="D82" s="32"/>
      <c r="E82" s="18"/>
      <c r="F82" s="295"/>
      <c r="G82" s="64"/>
      <c r="H82" s="1"/>
      <c r="I82" s="1"/>
      <c r="J82" s="1"/>
      <c r="K82" s="1"/>
      <c r="L82" s="1"/>
      <c r="M82" s="1"/>
      <c r="N82" s="1"/>
      <c r="O82" s="1"/>
    </row>
    <row r="83" spans="1:54" ht="24.75" customHeight="1" x14ac:dyDescent="0.25">
      <c r="A83" s="17"/>
      <c r="B83" s="22"/>
      <c r="C83" s="280"/>
      <c r="D83" s="29"/>
      <c r="E83" s="18"/>
      <c r="F83" s="299"/>
      <c r="G83" s="65"/>
      <c r="H83" s="1"/>
      <c r="I83" s="1"/>
      <c r="J83" s="1"/>
      <c r="K83" s="1"/>
      <c r="L83" s="1"/>
      <c r="M83" s="1"/>
      <c r="N83" s="1"/>
      <c r="O83" s="1"/>
    </row>
    <row r="84" spans="1:54" ht="29.25" customHeight="1" x14ac:dyDescent="0.25">
      <c r="A84" s="17" t="s">
        <v>10</v>
      </c>
      <c r="B84" s="19" t="s">
        <v>91</v>
      </c>
      <c r="C84" s="285" t="s">
        <v>92</v>
      </c>
      <c r="D84" s="29" t="s">
        <v>38</v>
      </c>
      <c r="E84" s="39"/>
      <c r="F84" s="265">
        <f>SUM(F85:F91)</f>
        <v>83200000</v>
      </c>
      <c r="G84" s="9"/>
      <c r="H84" s="1"/>
      <c r="I84" s="1"/>
      <c r="J84" s="1"/>
      <c r="K84" s="1"/>
      <c r="L84" s="1"/>
      <c r="M84" s="1"/>
      <c r="N84" s="1"/>
      <c r="O84" s="1"/>
    </row>
    <row r="85" spans="1:54" ht="32.25" customHeight="1" x14ac:dyDescent="0.25">
      <c r="A85" s="17"/>
      <c r="B85" s="19" t="s">
        <v>91</v>
      </c>
      <c r="C85" s="241" t="s">
        <v>93</v>
      </c>
      <c r="D85" s="29">
        <v>1</v>
      </c>
      <c r="E85" s="33" t="s">
        <v>15</v>
      </c>
      <c r="F85" s="295">
        <v>30000000</v>
      </c>
      <c r="G85" s="64" t="s">
        <v>94</v>
      </c>
      <c r="H85" s="1"/>
      <c r="I85" s="1"/>
      <c r="J85" s="1"/>
      <c r="K85" s="1"/>
      <c r="L85" s="1"/>
      <c r="M85" s="1"/>
      <c r="N85" s="1"/>
      <c r="O85" s="1"/>
    </row>
    <row r="86" spans="1:54" ht="64.5" customHeight="1" x14ac:dyDescent="0.25">
      <c r="A86" s="17"/>
      <c r="B86" s="19" t="s">
        <v>91</v>
      </c>
      <c r="C86" s="241" t="s">
        <v>277</v>
      </c>
      <c r="D86" s="29">
        <v>1</v>
      </c>
      <c r="E86" s="33" t="s">
        <v>15</v>
      </c>
      <c r="F86" s="295">
        <v>30000000</v>
      </c>
      <c r="G86" s="64" t="s">
        <v>210</v>
      </c>
      <c r="H86" s="1"/>
      <c r="I86" s="1"/>
      <c r="J86" s="1"/>
      <c r="K86" s="1"/>
      <c r="L86" s="1"/>
      <c r="M86" s="1"/>
      <c r="N86" s="1"/>
      <c r="O86" s="1"/>
    </row>
    <row r="87" spans="1:54" ht="32.25" customHeight="1" x14ac:dyDescent="0.25">
      <c r="A87" s="17"/>
      <c r="B87" s="19" t="s">
        <v>91</v>
      </c>
      <c r="C87" s="241" t="s">
        <v>95</v>
      </c>
      <c r="D87" s="29">
        <v>2</v>
      </c>
      <c r="E87" s="33" t="s">
        <v>15</v>
      </c>
      <c r="F87" s="295">
        <v>3500000</v>
      </c>
      <c r="G87" s="64" t="s">
        <v>96</v>
      </c>
      <c r="H87" s="1"/>
      <c r="I87" s="1"/>
      <c r="J87" s="1"/>
      <c r="K87" s="1"/>
      <c r="L87" s="1"/>
      <c r="M87" s="1"/>
      <c r="N87" s="1"/>
      <c r="O87" s="1"/>
    </row>
    <row r="88" spans="1:54" s="24" customFormat="1" ht="30.75" customHeight="1" x14ac:dyDescent="0.2">
      <c r="A88" s="17"/>
      <c r="B88" s="19" t="s">
        <v>91</v>
      </c>
      <c r="C88" s="241" t="s">
        <v>97</v>
      </c>
      <c r="D88" s="18">
        <v>2</v>
      </c>
      <c r="E88" s="33" t="s">
        <v>66</v>
      </c>
      <c r="F88" s="301">
        <v>3200000</v>
      </c>
      <c r="G88" s="64" t="s">
        <v>96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</row>
    <row r="89" spans="1:54" s="24" customFormat="1" ht="30" customHeight="1" x14ac:dyDescent="0.2">
      <c r="A89" s="17"/>
      <c r="B89" s="19" t="s">
        <v>91</v>
      </c>
      <c r="C89" s="241" t="s">
        <v>98</v>
      </c>
      <c r="D89" s="18">
        <v>2</v>
      </c>
      <c r="E89" s="33" t="s">
        <v>66</v>
      </c>
      <c r="F89" s="301">
        <v>1000000</v>
      </c>
      <c r="G89" s="64" t="s">
        <v>96</v>
      </c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</row>
    <row r="90" spans="1:54" s="24" customFormat="1" ht="35.25" customHeight="1" x14ac:dyDescent="0.2">
      <c r="A90" s="17"/>
      <c r="B90" s="19" t="s">
        <v>91</v>
      </c>
      <c r="C90" s="241" t="s">
        <v>99</v>
      </c>
      <c r="D90" s="18">
        <v>1</v>
      </c>
      <c r="E90" s="33" t="s">
        <v>15</v>
      </c>
      <c r="F90" s="301">
        <v>12000000</v>
      </c>
      <c r="G90" s="64" t="s">
        <v>114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</row>
    <row r="91" spans="1:54" s="24" customFormat="1" ht="27.75" customHeight="1" x14ac:dyDescent="0.2">
      <c r="A91" s="17"/>
      <c r="B91" s="19" t="s">
        <v>91</v>
      </c>
      <c r="C91" s="241" t="s">
        <v>100</v>
      </c>
      <c r="D91" s="18">
        <v>2</v>
      </c>
      <c r="E91" s="33" t="s">
        <v>15</v>
      </c>
      <c r="F91" s="301">
        <v>3500000</v>
      </c>
      <c r="G91" s="64" t="s">
        <v>96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</row>
    <row r="92" spans="1:54" ht="24" customHeight="1" x14ac:dyDescent="0.25">
      <c r="A92" s="17"/>
      <c r="B92" s="22"/>
      <c r="C92" s="280"/>
      <c r="D92" s="29"/>
      <c r="E92" s="18"/>
      <c r="F92" s="299"/>
      <c r="G92" s="65"/>
      <c r="H92" s="1"/>
      <c r="I92" s="1"/>
      <c r="J92" s="1"/>
      <c r="K92" s="1"/>
      <c r="L92" s="1"/>
      <c r="M92" s="1"/>
      <c r="N92" s="1"/>
      <c r="O92" s="1"/>
    </row>
    <row r="93" spans="1:54" ht="33" customHeight="1" x14ac:dyDescent="0.25">
      <c r="A93" s="17" t="s">
        <v>10</v>
      </c>
      <c r="B93" s="19" t="s">
        <v>101</v>
      </c>
      <c r="C93" s="285" t="s">
        <v>102</v>
      </c>
      <c r="D93" s="29"/>
      <c r="E93" s="33"/>
      <c r="F93" s="265">
        <f>SUM(F94:F96)</f>
        <v>2420000</v>
      </c>
      <c r="G93" s="9"/>
      <c r="H93" s="1"/>
      <c r="I93" s="1"/>
      <c r="J93" s="1"/>
      <c r="K93" s="1"/>
      <c r="L93" s="1"/>
      <c r="M93" s="1"/>
      <c r="N93" s="1"/>
      <c r="O93" s="1"/>
    </row>
    <row r="94" spans="1:54" ht="30" customHeight="1" x14ac:dyDescent="0.25">
      <c r="A94" s="17"/>
      <c r="B94" s="19" t="s">
        <v>101</v>
      </c>
      <c r="C94" s="241" t="s">
        <v>278</v>
      </c>
      <c r="D94" s="29">
        <v>2</v>
      </c>
      <c r="E94" s="33" t="s">
        <v>15</v>
      </c>
      <c r="F94" s="295">
        <v>20000</v>
      </c>
      <c r="G94" s="65" t="s">
        <v>77</v>
      </c>
      <c r="H94" s="1"/>
      <c r="I94" s="1"/>
      <c r="J94" s="1"/>
      <c r="K94" s="1"/>
      <c r="L94" s="1"/>
      <c r="M94" s="1"/>
      <c r="N94" s="1"/>
      <c r="O94" s="1"/>
    </row>
    <row r="95" spans="1:54" ht="30" customHeight="1" x14ac:dyDescent="0.25">
      <c r="A95" s="17"/>
      <c r="B95" s="19" t="s">
        <v>101</v>
      </c>
      <c r="C95" s="241" t="s">
        <v>103</v>
      </c>
      <c r="D95" s="29">
        <v>2</v>
      </c>
      <c r="E95" s="33" t="s">
        <v>66</v>
      </c>
      <c r="F95" s="295">
        <v>200000</v>
      </c>
      <c r="G95" s="65" t="s">
        <v>80</v>
      </c>
      <c r="H95" s="1"/>
      <c r="I95" s="1"/>
      <c r="J95" s="1"/>
      <c r="K95" s="1"/>
      <c r="L95" s="1"/>
      <c r="M95" s="1"/>
      <c r="N95" s="1"/>
      <c r="O95" s="1"/>
    </row>
    <row r="96" spans="1:54" ht="36.75" customHeight="1" x14ac:dyDescent="0.25">
      <c r="A96" s="17"/>
      <c r="B96" s="19" t="s">
        <v>101</v>
      </c>
      <c r="C96" s="241" t="s">
        <v>104</v>
      </c>
      <c r="D96" s="29">
        <v>2</v>
      </c>
      <c r="E96" s="33" t="s">
        <v>15</v>
      </c>
      <c r="F96" s="295">
        <v>2200000</v>
      </c>
      <c r="G96" s="65" t="s">
        <v>77</v>
      </c>
      <c r="H96" s="1"/>
      <c r="I96" s="1"/>
      <c r="J96" s="1"/>
      <c r="K96" s="1"/>
      <c r="L96" s="1"/>
      <c r="M96" s="1"/>
      <c r="N96" s="1"/>
      <c r="O96" s="1"/>
    </row>
    <row r="97" spans="1:15" ht="25.5" customHeight="1" x14ac:dyDescent="0.25">
      <c r="A97" s="17"/>
      <c r="B97" s="22"/>
      <c r="C97" s="280"/>
      <c r="D97" s="29"/>
      <c r="E97" s="18"/>
      <c r="F97" s="299"/>
      <c r="G97" s="65"/>
      <c r="H97" s="1"/>
      <c r="I97" s="1"/>
      <c r="J97" s="1"/>
      <c r="K97" s="1"/>
      <c r="L97" s="1"/>
      <c r="M97" s="1"/>
      <c r="N97" s="1"/>
      <c r="O97" s="1"/>
    </row>
    <row r="98" spans="1:15" ht="27.75" customHeight="1" x14ac:dyDescent="0.25">
      <c r="A98" s="17" t="s">
        <v>10</v>
      </c>
      <c r="B98" s="19" t="s">
        <v>105</v>
      </c>
      <c r="C98" s="285" t="s">
        <v>106</v>
      </c>
      <c r="D98" s="29" t="s">
        <v>38</v>
      </c>
      <c r="E98" s="33"/>
      <c r="F98" s="265">
        <f>SUM(F99:F100)</f>
        <v>4800000</v>
      </c>
      <c r="G98" s="9"/>
      <c r="H98" s="1"/>
      <c r="I98" s="1"/>
      <c r="J98" s="1"/>
      <c r="K98" s="1"/>
      <c r="L98" s="1"/>
      <c r="M98" s="1"/>
      <c r="N98" s="1"/>
      <c r="O98" s="1"/>
    </row>
    <row r="99" spans="1:15" ht="29.25" customHeight="1" x14ac:dyDescent="0.25">
      <c r="A99" s="17"/>
      <c r="B99" s="19" t="s">
        <v>105</v>
      </c>
      <c r="C99" s="241" t="s">
        <v>279</v>
      </c>
      <c r="D99" s="29" t="s">
        <v>14</v>
      </c>
      <c r="E99" s="33" t="s">
        <v>15</v>
      </c>
      <c r="F99" s="295">
        <v>3000000</v>
      </c>
      <c r="G99" s="65" t="s">
        <v>25</v>
      </c>
      <c r="H99" s="1"/>
      <c r="I99" s="1"/>
      <c r="J99" s="1"/>
      <c r="K99" s="1"/>
      <c r="L99" s="1"/>
      <c r="M99" s="1"/>
      <c r="N99" s="1"/>
      <c r="O99" s="1"/>
    </row>
    <row r="100" spans="1:15" ht="29.25" customHeight="1" x14ac:dyDescent="0.25">
      <c r="A100" s="17"/>
      <c r="B100" s="19" t="s">
        <v>105</v>
      </c>
      <c r="C100" s="241" t="s">
        <v>280</v>
      </c>
      <c r="D100" s="29" t="s">
        <v>14</v>
      </c>
      <c r="E100" s="33" t="s">
        <v>15</v>
      </c>
      <c r="F100" s="295">
        <v>1800000</v>
      </c>
      <c r="G100" s="65" t="s">
        <v>25</v>
      </c>
      <c r="H100" s="1"/>
      <c r="I100" s="1"/>
      <c r="J100" s="1"/>
      <c r="K100" s="1"/>
      <c r="L100" s="1"/>
      <c r="M100" s="1"/>
      <c r="N100" s="1"/>
      <c r="O100" s="1"/>
    </row>
    <row r="101" spans="1:15" ht="24" customHeight="1" x14ac:dyDescent="0.25">
      <c r="A101" s="17"/>
      <c r="B101" s="22"/>
      <c r="C101" s="280"/>
      <c r="D101" s="29"/>
      <c r="E101" s="18"/>
      <c r="F101" s="299"/>
      <c r="G101" s="65"/>
      <c r="H101" s="1"/>
      <c r="I101" s="1"/>
      <c r="J101" s="1"/>
      <c r="K101" s="1"/>
      <c r="L101" s="1"/>
      <c r="M101" s="1"/>
      <c r="N101" s="1"/>
      <c r="O101" s="1"/>
    </row>
    <row r="102" spans="1:15" ht="22.5" customHeight="1" x14ac:dyDescent="0.25">
      <c r="A102" s="17" t="s">
        <v>10</v>
      </c>
      <c r="B102" s="19" t="s">
        <v>107</v>
      </c>
      <c r="C102" s="285" t="s">
        <v>108</v>
      </c>
      <c r="D102" s="29" t="s">
        <v>38</v>
      </c>
      <c r="E102" s="33"/>
      <c r="F102" s="265">
        <f>SUM(F103:F104)</f>
        <v>7500000</v>
      </c>
      <c r="G102" s="9"/>
      <c r="H102" s="1"/>
      <c r="I102" s="1"/>
      <c r="J102" s="1"/>
      <c r="K102" s="1"/>
      <c r="L102" s="1"/>
      <c r="M102" s="1"/>
      <c r="N102" s="1"/>
      <c r="O102" s="1"/>
    </row>
    <row r="103" spans="1:15" ht="63.75" customHeight="1" x14ac:dyDescent="0.25">
      <c r="A103" s="17"/>
      <c r="B103" s="19" t="s">
        <v>107</v>
      </c>
      <c r="C103" s="241" t="s">
        <v>281</v>
      </c>
      <c r="D103" s="18">
        <v>2</v>
      </c>
      <c r="E103" s="31" t="s">
        <v>15</v>
      </c>
      <c r="F103" s="295">
        <v>1500000</v>
      </c>
      <c r="G103" s="65" t="s">
        <v>109</v>
      </c>
      <c r="H103" s="1"/>
      <c r="I103" s="1"/>
      <c r="J103" s="1"/>
      <c r="K103" s="1"/>
      <c r="L103" s="1"/>
      <c r="M103" s="1"/>
      <c r="N103" s="1"/>
      <c r="O103" s="1"/>
    </row>
    <row r="104" spans="1:15" ht="35.25" customHeight="1" x14ac:dyDescent="0.25">
      <c r="A104" s="17"/>
      <c r="B104" s="19" t="s">
        <v>107</v>
      </c>
      <c r="C104" s="241" t="s">
        <v>110</v>
      </c>
      <c r="D104" s="18" t="s">
        <v>14</v>
      </c>
      <c r="E104" s="31" t="s">
        <v>88</v>
      </c>
      <c r="F104" s="295">
        <v>6000000</v>
      </c>
      <c r="G104" s="65" t="s">
        <v>109</v>
      </c>
      <c r="H104" s="1"/>
      <c r="I104" s="1"/>
      <c r="J104" s="1"/>
      <c r="K104" s="1"/>
      <c r="L104" s="1"/>
      <c r="M104" s="1"/>
      <c r="N104" s="1"/>
      <c r="O104" s="1"/>
    </row>
    <row r="105" spans="1:15" ht="24" customHeight="1" x14ac:dyDescent="0.25">
      <c r="A105" s="17"/>
      <c r="B105" s="22"/>
      <c r="C105" s="282"/>
      <c r="D105" s="29"/>
      <c r="E105" s="18"/>
      <c r="F105" s="299"/>
      <c r="G105" s="65"/>
      <c r="H105" s="1"/>
      <c r="I105" s="1"/>
      <c r="J105" s="1"/>
      <c r="K105" s="1"/>
      <c r="L105" s="1"/>
      <c r="M105" s="1"/>
      <c r="N105" s="1"/>
      <c r="O105" s="1"/>
    </row>
    <row r="106" spans="1:15" ht="27" customHeight="1" x14ac:dyDescent="0.25">
      <c r="A106" s="17" t="s">
        <v>10</v>
      </c>
      <c r="B106" s="19" t="s">
        <v>111</v>
      </c>
      <c r="C106" s="286" t="s">
        <v>112</v>
      </c>
      <c r="D106" s="29" t="s">
        <v>38</v>
      </c>
      <c r="E106" s="18"/>
      <c r="F106" s="265">
        <f>SUM(F107:F120)</f>
        <v>119200000</v>
      </c>
      <c r="G106" s="9"/>
      <c r="H106" s="1"/>
      <c r="I106" s="1"/>
      <c r="J106" s="1"/>
      <c r="K106" s="1"/>
      <c r="L106" s="1"/>
      <c r="M106" s="1"/>
      <c r="N106" s="1"/>
      <c r="O106" s="1"/>
    </row>
    <row r="107" spans="1:15" ht="48" customHeight="1" x14ac:dyDescent="0.25">
      <c r="A107" s="17"/>
      <c r="B107" s="19" t="s">
        <v>111</v>
      </c>
      <c r="C107" s="241" t="s">
        <v>113</v>
      </c>
      <c r="D107" s="29">
        <v>1</v>
      </c>
      <c r="E107" s="31" t="s">
        <v>15</v>
      </c>
      <c r="F107" s="295">
        <v>17000000</v>
      </c>
      <c r="G107" s="64" t="s">
        <v>114</v>
      </c>
      <c r="H107" s="1"/>
      <c r="I107" s="1"/>
      <c r="J107" s="1"/>
      <c r="K107" s="1"/>
      <c r="L107" s="1"/>
      <c r="M107" s="1"/>
      <c r="N107" s="1"/>
      <c r="O107" s="1"/>
    </row>
    <row r="108" spans="1:15" ht="36.75" customHeight="1" x14ac:dyDescent="0.25">
      <c r="A108" s="17"/>
      <c r="B108" s="19" t="s">
        <v>111</v>
      </c>
      <c r="C108" s="241" t="s">
        <v>115</v>
      </c>
      <c r="D108" s="29">
        <v>2</v>
      </c>
      <c r="E108" s="31" t="s">
        <v>15</v>
      </c>
      <c r="F108" s="295">
        <v>12500000</v>
      </c>
      <c r="G108" s="64" t="s">
        <v>74</v>
      </c>
      <c r="H108" s="1"/>
      <c r="I108" s="1"/>
      <c r="J108" s="1"/>
      <c r="K108" s="1"/>
      <c r="L108" s="1"/>
      <c r="M108" s="1"/>
      <c r="N108" s="1"/>
      <c r="O108" s="1"/>
    </row>
    <row r="109" spans="1:15" ht="36.75" customHeight="1" x14ac:dyDescent="0.25">
      <c r="A109" s="17"/>
      <c r="B109" s="19" t="s">
        <v>111</v>
      </c>
      <c r="C109" s="241" t="s">
        <v>116</v>
      </c>
      <c r="D109" s="29">
        <v>1</v>
      </c>
      <c r="E109" s="31" t="s">
        <v>15</v>
      </c>
      <c r="F109" s="295">
        <v>4800000</v>
      </c>
      <c r="G109" s="64" t="s">
        <v>114</v>
      </c>
      <c r="H109" s="1"/>
      <c r="I109" s="1"/>
      <c r="J109" s="1"/>
      <c r="K109" s="1"/>
      <c r="L109" s="1"/>
      <c r="M109" s="1"/>
      <c r="N109" s="1"/>
      <c r="O109" s="1"/>
    </row>
    <row r="110" spans="1:15" ht="48.75" customHeight="1" x14ac:dyDescent="0.25">
      <c r="A110" s="17"/>
      <c r="B110" s="19" t="s">
        <v>111</v>
      </c>
      <c r="C110" s="241" t="s">
        <v>117</v>
      </c>
      <c r="D110" s="29" t="s">
        <v>14</v>
      </c>
      <c r="E110" s="31" t="s">
        <v>15</v>
      </c>
      <c r="F110" s="295">
        <v>12000000</v>
      </c>
      <c r="G110" s="64" t="s">
        <v>16</v>
      </c>
      <c r="H110" s="1"/>
      <c r="I110" s="1"/>
      <c r="J110" s="1"/>
      <c r="K110" s="1"/>
      <c r="L110" s="1"/>
      <c r="M110" s="1"/>
      <c r="N110" s="1"/>
      <c r="O110" s="1"/>
    </row>
    <row r="111" spans="1:15" ht="51" customHeight="1" x14ac:dyDescent="0.25">
      <c r="A111" s="17"/>
      <c r="B111" s="19" t="s">
        <v>111</v>
      </c>
      <c r="C111" s="241" t="s">
        <v>282</v>
      </c>
      <c r="D111" s="29" t="s">
        <v>14</v>
      </c>
      <c r="E111" s="31" t="s">
        <v>15</v>
      </c>
      <c r="F111" s="295">
        <v>3400000</v>
      </c>
      <c r="G111" s="64" t="s">
        <v>16</v>
      </c>
      <c r="H111" s="1"/>
      <c r="I111" s="1"/>
      <c r="J111" s="1"/>
      <c r="K111" s="1"/>
      <c r="L111" s="1"/>
      <c r="M111" s="1"/>
      <c r="N111" s="1"/>
      <c r="O111" s="1"/>
    </row>
    <row r="112" spans="1:15" ht="36.75" customHeight="1" x14ac:dyDescent="0.25">
      <c r="A112" s="17"/>
      <c r="B112" s="19" t="s">
        <v>111</v>
      </c>
      <c r="C112" s="241" t="s">
        <v>118</v>
      </c>
      <c r="D112" s="29" t="s">
        <v>14</v>
      </c>
      <c r="E112" s="31" t="s">
        <v>15</v>
      </c>
      <c r="F112" s="295">
        <v>18000000</v>
      </c>
      <c r="G112" s="64" t="s">
        <v>16</v>
      </c>
      <c r="H112" s="1"/>
      <c r="I112" s="1"/>
      <c r="J112" s="1"/>
      <c r="K112" s="1"/>
      <c r="L112" s="1"/>
      <c r="M112" s="1"/>
      <c r="N112" s="1"/>
      <c r="O112" s="1"/>
    </row>
    <row r="113" spans="1:15" ht="36.75" customHeight="1" x14ac:dyDescent="0.25">
      <c r="A113" s="17"/>
      <c r="B113" s="19" t="s">
        <v>111</v>
      </c>
      <c r="C113" s="241" t="s">
        <v>119</v>
      </c>
      <c r="D113" s="29" t="s">
        <v>14</v>
      </c>
      <c r="E113" s="31" t="s">
        <v>15</v>
      </c>
      <c r="F113" s="295">
        <v>5000000</v>
      </c>
      <c r="G113" s="64" t="s">
        <v>16</v>
      </c>
      <c r="H113" s="1"/>
      <c r="I113" s="1"/>
      <c r="J113" s="1"/>
      <c r="K113" s="1"/>
      <c r="L113" s="1"/>
      <c r="M113" s="1"/>
      <c r="N113" s="1"/>
      <c r="O113" s="1"/>
    </row>
    <row r="114" spans="1:15" ht="48" customHeight="1" x14ac:dyDescent="0.25">
      <c r="A114" s="17"/>
      <c r="B114" s="19" t="s">
        <v>111</v>
      </c>
      <c r="C114" s="241" t="s">
        <v>283</v>
      </c>
      <c r="D114" s="29" t="s">
        <v>14</v>
      </c>
      <c r="E114" s="31" t="s">
        <v>15</v>
      </c>
      <c r="F114" s="295">
        <v>8000000</v>
      </c>
      <c r="G114" s="64" t="s">
        <v>16</v>
      </c>
      <c r="H114" s="1"/>
      <c r="I114" s="1"/>
      <c r="J114" s="1"/>
      <c r="K114" s="1"/>
      <c r="L114" s="1"/>
      <c r="M114" s="1"/>
      <c r="N114" s="1"/>
      <c r="O114" s="1"/>
    </row>
    <row r="115" spans="1:15" ht="36.75" customHeight="1" x14ac:dyDescent="0.25">
      <c r="A115" s="17"/>
      <c r="B115" s="19" t="s">
        <v>111</v>
      </c>
      <c r="C115" s="241" t="s">
        <v>120</v>
      </c>
      <c r="D115" s="29" t="s">
        <v>14</v>
      </c>
      <c r="E115" s="31" t="s">
        <v>15</v>
      </c>
      <c r="F115" s="295">
        <v>2500000</v>
      </c>
      <c r="G115" s="64" t="s">
        <v>16</v>
      </c>
      <c r="H115" s="1"/>
      <c r="I115" s="1"/>
      <c r="J115" s="1"/>
      <c r="K115" s="1"/>
      <c r="L115" s="1"/>
      <c r="M115" s="1"/>
      <c r="N115" s="1"/>
      <c r="O115" s="1"/>
    </row>
    <row r="116" spans="1:15" ht="54.75" customHeight="1" x14ac:dyDescent="0.25">
      <c r="A116" s="17"/>
      <c r="B116" s="19" t="s">
        <v>111</v>
      </c>
      <c r="C116" s="241" t="s">
        <v>121</v>
      </c>
      <c r="D116" s="29">
        <v>1</v>
      </c>
      <c r="E116" s="31" t="s">
        <v>15</v>
      </c>
      <c r="F116" s="295">
        <v>7000000</v>
      </c>
      <c r="G116" s="64" t="s">
        <v>50</v>
      </c>
      <c r="H116" s="1"/>
      <c r="I116" s="1"/>
      <c r="J116" s="1"/>
      <c r="K116" s="1"/>
      <c r="L116" s="1"/>
      <c r="M116" s="1"/>
      <c r="N116" s="1"/>
      <c r="O116" s="1"/>
    </row>
    <row r="117" spans="1:15" ht="25.5" customHeight="1" x14ac:dyDescent="0.25">
      <c r="A117" s="17"/>
      <c r="B117" s="19" t="s">
        <v>111</v>
      </c>
      <c r="C117" s="241" t="s">
        <v>122</v>
      </c>
      <c r="D117" s="29" t="s">
        <v>14</v>
      </c>
      <c r="E117" s="31" t="s">
        <v>15</v>
      </c>
      <c r="F117" s="295">
        <v>7000000</v>
      </c>
      <c r="G117" s="64" t="s">
        <v>96</v>
      </c>
      <c r="H117" s="1"/>
      <c r="I117" s="1"/>
      <c r="J117" s="1"/>
      <c r="K117" s="1"/>
      <c r="L117" s="1"/>
      <c r="M117" s="1"/>
      <c r="N117" s="1"/>
      <c r="O117" s="1"/>
    </row>
    <row r="118" spans="1:15" ht="48.75" customHeight="1" x14ac:dyDescent="0.25">
      <c r="A118" s="17"/>
      <c r="B118" s="19" t="s">
        <v>111</v>
      </c>
      <c r="C118" s="241" t="s">
        <v>284</v>
      </c>
      <c r="D118" s="29" t="s">
        <v>14</v>
      </c>
      <c r="E118" s="31" t="s">
        <v>15</v>
      </c>
      <c r="F118" s="295">
        <v>7000000</v>
      </c>
      <c r="G118" s="64" t="s">
        <v>16</v>
      </c>
      <c r="H118" s="1"/>
      <c r="I118" s="1"/>
      <c r="J118" s="1"/>
      <c r="K118" s="1"/>
      <c r="L118" s="1"/>
      <c r="M118" s="1"/>
      <c r="N118" s="1"/>
      <c r="O118" s="1"/>
    </row>
    <row r="119" spans="1:15" ht="51" customHeight="1" x14ac:dyDescent="0.25">
      <c r="A119" s="17"/>
      <c r="B119" s="19" t="s">
        <v>111</v>
      </c>
      <c r="C119" s="241" t="s">
        <v>123</v>
      </c>
      <c r="D119" s="29">
        <v>1</v>
      </c>
      <c r="E119" s="31" t="s">
        <v>15</v>
      </c>
      <c r="F119" s="295">
        <v>1000000</v>
      </c>
      <c r="G119" s="64" t="s">
        <v>114</v>
      </c>
      <c r="H119" s="1"/>
      <c r="I119" s="1"/>
      <c r="J119" s="1"/>
      <c r="K119" s="1"/>
      <c r="L119" s="1"/>
      <c r="M119" s="1"/>
      <c r="N119" s="1"/>
      <c r="O119" s="1"/>
    </row>
    <row r="120" spans="1:15" ht="51" customHeight="1" x14ac:dyDescent="0.25">
      <c r="A120" s="17"/>
      <c r="B120" s="19" t="s">
        <v>111</v>
      </c>
      <c r="C120" s="241" t="s">
        <v>124</v>
      </c>
      <c r="D120" s="29">
        <v>1</v>
      </c>
      <c r="E120" s="31" t="s">
        <v>15</v>
      </c>
      <c r="F120" s="295">
        <v>14000000</v>
      </c>
      <c r="G120" s="64" t="s">
        <v>114</v>
      </c>
      <c r="H120" s="1"/>
      <c r="I120" s="1"/>
      <c r="J120" s="1"/>
      <c r="K120" s="1"/>
      <c r="L120" s="1"/>
      <c r="M120" s="1"/>
      <c r="N120" s="1"/>
      <c r="O120" s="1"/>
    </row>
    <row r="121" spans="1:15" ht="25.5" customHeight="1" x14ac:dyDescent="0.25">
      <c r="A121" s="17"/>
      <c r="B121" s="22"/>
      <c r="C121" s="280"/>
      <c r="D121" s="29"/>
      <c r="E121" s="18"/>
      <c r="F121" s="299"/>
      <c r="G121" s="65"/>
      <c r="H121" s="1"/>
      <c r="I121" s="1"/>
      <c r="J121" s="1"/>
      <c r="K121" s="1"/>
      <c r="L121" s="1"/>
      <c r="M121" s="1"/>
      <c r="N121" s="1"/>
      <c r="O121" s="1"/>
    </row>
    <row r="122" spans="1:15" ht="27" customHeight="1" x14ac:dyDescent="0.25">
      <c r="A122" s="17" t="s">
        <v>10</v>
      </c>
      <c r="B122" s="19" t="s">
        <v>125</v>
      </c>
      <c r="C122" s="285" t="s">
        <v>126</v>
      </c>
      <c r="D122" s="29" t="s">
        <v>38</v>
      </c>
      <c r="E122" s="30"/>
      <c r="F122" s="265">
        <f>SUM(F123:F125)</f>
        <v>3220000</v>
      </c>
      <c r="G122" s="9"/>
      <c r="H122" s="1"/>
      <c r="I122" s="1"/>
      <c r="J122" s="1"/>
      <c r="K122" s="1"/>
      <c r="L122" s="1"/>
      <c r="M122" s="1"/>
      <c r="N122" s="1"/>
      <c r="O122" s="1"/>
    </row>
    <row r="123" spans="1:15" ht="28.5" customHeight="1" x14ac:dyDescent="0.25">
      <c r="A123" s="17"/>
      <c r="B123" s="19" t="s">
        <v>125</v>
      </c>
      <c r="C123" s="241" t="s">
        <v>127</v>
      </c>
      <c r="D123" s="29">
        <v>2</v>
      </c>
      <c r="E123" s="18" t="s">
        <v>88</v>
      </c>
      <c r="F123" s="295">
        <v>900000</v>
      </c>
      <c r="G123" s="65" t="s">
        <v>35</v>
      </c>
      <c r="H123" s="1"/>
      <c r="I123" s="1"/>
      <c r="J123" s="1"/>
      <c r="K123" s="1"/>
      <c r="L123" s="1"/>
      <c r="M123" s="1"/>
      <c r="N123" s="1"/>
      <c r="O123" s="1"/>
    </row>
    <row r="124" spans="1:15" ht="27" customHeight="1" x14ac:dyDescent="0.25">
      <c r="A124" s="17"/>
      <c r="B124" s="19" t="s">
        <v>125</v>
      </c>
      <c r="C124" s="241" t="s">
        <v>128</v>
      </c>
      <c r="D124" s="29">
        <v>2</v>
      </c>
      <c r="E124" s="18" t="s">
        <v>88</v>
      </c>
      <c r="F124" s="295">
        <v>1720000</v>
      </c>
      <c r="G124" s="65" t="s">
        <v>54</v>
      </c>
      <c r="H124" s="1"/>
      <c r="I124" s="1"/>
      <c r="J124" s="1"/>
      <c r="K124" s="1"/>
      <c r="L124" s="1"/>
      <c r="M124" s="1"/>
      <c r="N124" s="1"/>
      <c r="O124" s="1"/>
    </row>
    <row r="125" spans="1:15" ht="33" customHeight="1" x14ac:dyDescent="0.25">
      <c r="A125" s="17"/>
      <c r="B125" s="19" t="s">
        <v>125</v>
      </c>
      <c r="C125" s="241" t="s">
        <v>129</v>
      </c>
      <c r="D125" s="29">
        <v>2</v>
      </c>
      <c r="E125" s="18" t="s">
        <v>88</v>
      </c>
      <c r="F125" s="295">
        <v>600000</v>
      </c>
      <c r="G125" s="65" t="s">
        <v>130</v>
      </c>
      <c r="H125" s="1"/>
      <c r="I125" s="1"/>
      <c r="J125" s="1"/>
      <c r="K125" s="1"/>
      <c r="L125" s="1"/>
      <c r="M125" s="1"/>
      <c r="N125" s="1"/>
      <c r="O125" s="1"/>
    </row>
    <row r="126" spans="1:15" ht="20.25" customHeight="1" x14ac:dyDescent="0.25">
      <c r="A126" s="17"/>
      <c r="B126" s="22"/>
      <c r="C126" s="280"/>
      <c r="D126" s="29"/>
      <c r="E126" s="18"/>
      <c r="F126" s="299"/>
      <c r="G126" s="65"/>
      <c r="H126" s="1"/>
      <c r="I126" s="1"/>
      <c r="J126" s="1"/>
      <c r="K126" s="1"/>
      <c r="L126" s="1"/>
      <c r="M126" s="1"/>
      <c r="N126" s="1"/>
      <c r="O126" s="1"/>
    </row>
    <row r="127" spans="1:15" ht="24" customHeight="1" x14ac:dyDescent="0.25">
      <c r="A127" s="17"/>
      <c r="B127" s="250"/>
      <c r="C127" s="280"/>
      <c r="D127" s="29"/>
      <c r="E127" s="18"/>
      <c r="F127" s="204">
        <f>SUM(F128)+F132</f>
        <v>1850000</v>
      </c>
      <c r="G127" s="65"/>
      <c r="H127" s="1"/>
      <c r="I127" s="1"/>
      <c r="J127" s="1"/>
      <c r="K127" s="1"/>
      <c r="L127" s="1"/>
      <c r="M127" s="1"/>
      <c r="N127" s="1"/>
      <c r="O127" s="1"/>
    </row>
    <row r="128" spans="1:15" ht="24.75" customHeight="1" x14ac:dyDescent="0.25">
      <c r="A128" s="17" t="s">
        <v>10</v>
      </c>
      <c r="B128" s="19" t="s">
        <v>131</v>
      </c>
      <c r="C128" s="285" t="s">
        <v>132</v>
      </c>
      <c r="D128" s="29" t="s">
        <v>38</v>
      </c>
      <c r="E128" s="18"/>
      <c r="F128" s="265">
        <f>SUM(F129:F130)</f>
        <v>1550000</v>
      </c>
      <c r="G128" s="9"/>
      <c r="H128" s="1"/>
      <c r="I128" s="1"/>
      <c r="J128" s="1"/>
      <c r="K128" s="1"/>
      <c r="L128" s="1"/>
      <c r="M128" s="1"/>
      <c r="N128" s="1"/>
      <c r="O128" s="1"/>
    </row>
    <row r="129" spans="1:15" ht="30.75" customHeight="1" x14ac:dyDescent="0.25">
      <c r="A129" s="17"/>
      <c r="B129" s="19" t="s">
        <v>131</v>
      </c>
      <c r="C129" s="241" t="s">
        <v>285</v>
      </c>
      <c r="D129" s="29">
        <v>2</v>
      </c>
      <c r="E129" s="31" t="s">
        <v>79</v>
      </c>
      <c r="F129" s="295">
        <v>300000</v>
      </c>
      <c r="G129" s="65" t="s">
        <v>77</v>
      </c>
      <c r="H129" s="1"/>
      <c r="I129" s="1"/>
      <c r="J129" s="1"/>
      <c r="K129" s="1"/>
      <c r="L129" s="1"/>
      <c r="M129" s="1"/>
      <c r="N129" s="1"/>
      <c r="O129" s="1"/>
    </row>
    <row r="130" spans="1:15" ht="30.75" customHeight="1" x14ac:dyDescent="0.25">
      <c r="A130" s="17"/>
      <c r="B130" s="19" t="s">
        <v>131</v>
      </c>
      <c r="C130" s="241" t="s">
        <v>286</v>
      </c>
      <c r="D130" s="29">
        <v>2</v>
      </c>
      <c r="E130" s="31" t="s">
        <v>53</v>
      </c>
      <c r="F130" s="295">
        <v>1250000</v>
      </c>
      <c r="G130" s="65" t="s">
        <v>133</v>
      </c>
      <c r="H130" s="1"/>
      <c r="I130" s="1"/>
      <c r="J130" s="1"/>
      <c r="K130" s="1"/>
      <c r="L130" s="1"/>
      <c r="M130" s="1"/>
      <c r="N130" s="1"/>
      <c r="O130" s="1"/>
    </row>
    <row r="131" spans="1:15" ht="24" customHeight="1" x14ac:dyDescent="0.25">
      <c r="A131" s="17"/>
      <c r="B131" s="22"/>
      <c r="C131" s="280"/>
      <c r="D131" s="29"/>
      <c r="E131" s="18"/>
      <c r="F131" s="205"/>
      <c r="G131" s="65"/>
      <c r="H131" s="1"/>
      <c r="I131" s="1"/>
      <c r="J131" s="1"/>
      <c r="K131" s="1"/>
      <c r="L131" s="1"/>
      <c r="M131" s="1"/>
      <c r="N131" s="1"/>
      <c r="O131" s="1"/>
    </row>
    <row r="132" spans="1:15" ht="24.75" customHeight="1" x14ac:dyDescent="0.25">
      <c r="A132" s="17" t="s">
        <v>10</v>
      </c>
      <c r="B132" s="19" t="s">
        <v>287</v>
      </c>
      <c r="C132" s="285" t="s">
        <v>288</v>
      </c>
      <c r="D132" s="29" t="s">
        <v>38</v>
      </c>
      <c r="E132" s="18"/>
      <c r="F132" s="265">
        <f>SUM(F133)</f>
        <v>300000</v>
      </c>
      <c r="G132" s="9"/>
      <c r="H132" s="1"/>
      <c r="I132" s="1"/>
      <c r="J132" s="1"/>
      <c r="K132" s="1"/>
      <c r="L132" s="1"/>
      <c r="M132" s="1"/>
      <c r="N132" s="1"/>
      <c r="O132" s="1"/>
    </row>
    <row r="133" spans="1:15" ht="30.75" customHeight="1" x14ac:dyDescent="0.25">
      <c r="A133" s="17"/>
      <c r="B133" s="19" t="s">
        <v>287</v>
      </c>
      <c r="C133" s="241" t="s">
        <v>288</v>
      </c>
      <c r="D133" s="29">
        <v>2</v>
      </c>
      <c r="E133" s="31" t="s">
        <v>61</v>
      </c>
      <c r="F133" s="295">
        <v>300000</v>
      </c>
      <c r="G133" s="65" t="s">
        <v>77</v>
      </c>
      <c r="H133" s="1"/>
      <c r="I133" s="1"/>
      <c r="J133" s="1"/>
      <c r="K133" s="1"/>
      <c r="L133" s="1"/>
      <c r="M133" s="1"/>
      <c r="N133" s="1"/>
      <c r="O133" s="1"/>
    </row>
    <row r="134" spans="1:15" ht="18.75" customHeight="1" x14ac:dyDescent="0.25">
      <c r="A134" s="17"/>
      <c r="B134" s="22"/>
      <c r="C134" s="66"/>
      <c r="D134" s="29"/>
      <c r="E134" s="31"/>
      <c r="F134" s="295"/>
      <c r="G134" s="65"/>
      <c r="H134" s="1"/>
      <c r="I134" s="1"/>
      <c r="J134" s="1"/>
      <c r="K134" s="1"/>
      <c r="L134" s="1"/>
      <c r="M134" s="1"/>
      <c r="N134" s="1"/>
      <c r="O134" s="1"/>
    </row>
    <row r="135" spans="1:15" ht="22.5" customHeight="1" x14ac:dyDescent="0.25">
      <c r="A135" s="17"/>
      <c r="B135" s="250"/>
      <c r="C135" s="283"/>
      <c r="D135" s="29"/>
      <c r="E135" s="31"/>
      <c r="F135" s="204">
        <f>SUM(F136)+F141+F144+F150</f>
        <v>21200000</v>
      </c>
      <c r="G135" s="65"/>
      <c r="H135" s="1"/>
      <c r="I135" s="1"/>
      <c r="J135" s="1"/>
      <c r="K135" s="1"/>
      <c r="L135" s="1"/>
      <c r="M135" s="1"/>
      <c r="N135" s="1"/>
      <c r="O135" s="1"/>
    </row>
    <row r="136" spans="1:15" ht="22.5" customHeight="1" x14ac:dyDescent="0.25">
      <c r="A136" s="17" t="s">
        <v>10</v>
      </c>
      <c r="B136" s="19" t="s">
        <v>134</v>
      </c>
      <c r="C136" s="285" t="s">
        <v>135</v>
      </c>
      <c r="D136" s="32"/>
      <c r="E136" s="33"/>
      <c r="F136" s="264">
        <f>SUM(F137:F139)</f>
        <v>6500000</v>
      </c>
      <c r="G136" s="9"/>
      <c r="H136" s="1"/>
      <c r="I136" s="1"/>
      <c r="J136" s="1"/>
      <c r="K136" s="1"/>
      <c r="L136" s="1"/>
      <c r="M136" s="1"/>
      <c r="N136" s="1"/>
      <c r="O136" s="1"/>
    </row>
    <row r="137" spans="1:15" ht="63" customHeight="1" x14ac:dyDescent="0.25">
      <c r="A137" s="17"/>
      <c r="B137" s="19" t="s">
        <v>134</v>
      </c>
      <c r="C137" s="241" t="s">
        <v>289</v>
      </c>
      <c r="D137" s="32">
        <v>1</v>
      </c>
      <c r="E137" s="33" t="s">
        <v>73</v>
      </c>
      <c r="F137" s="295">
        <v>3000000</v>
      </c>
      <c r="G137" s="65" t="s">
        <v>40</v>
      </c>
      <c r="H137" s="1"/>
      <c r="I137" s="1"/>
      <c r="J137" s="1"/>
      <c r="K137" s="1"/>
      <c r="L137" s="1"/>
      <c r="M137" s="1"/>
      <c r="N137" s="1"/>
      <c r="O137" s="1"/>
    </row>
    <row r="138" spans="1:15" ht="36" customHeight="1" x14ac:dyDescent="0.25">
      <c r="A138" s="17"/>
      <c r="B138" s="19" t="s">
        <v>134</v>
      </c>
      <c r="C138" s="241" t="s">
        <v>136</v>
      </c>
      <c r="D138" s="32">
        <v>2</v>
      </c>
      <c r="E138" s="18" t="s">
        <v>15</v>
      </c>
      <c r="F138" s="295">
        <v>2000000</v>
      </c>
      <c r="G138" s="65" t="s">
        <v>77</v>
      </c>
      <c r="H138" s="1"/>
      <c r="I138" s="1"/>
      <c r="J138" s="1"/>
      <c r="K138" s="1"/>
      <c r="L138" s="1"/>
      <c r="M138" s="1"/>
      <c r="N138" s="1"/>
      <c r="O138" s="1"/>
    </row>
    <row r="139" spans="1:15" ht="36.75" customHeight="1" x14ac:dyDescent="0.25">
      <c r="A139" s="17"/>
      <c r="B139" s="19" t="s">
        <v>134</v>
      </c>
      <c r="C139" s="241" t="s">
        <v>137</v>
      </c>
      <c r="D139" s="32">
        <v>1</v>
      </c>
      <c r="E139" s="18" t="s">
        <v>15</v>
      </c>
      <c r="F139" s="295">
        <v>1500000</v>
      </c>
      <c r="G139" s="65" t="s">
        <v>94</v>
      </c>
      <c r="H139" s="1"/>
      <c r="I139" s="1"/>
      <c r="J139" s="1"/>
      <c r="K139" s="1"/>
      <c r="L139" s="1"/>
      <c r="M139" s="1"/>
      <c r="N139" s="1"/>
      <c r="O139" s="1"/>
    </row>
    <row r="140" spans="1:15" ht="24" customHeight="1" x14ac:dyDescent="0.25">
      <c r="A140" s="17"/>
      <c r="B140" s="22"/>
      <c r="C140" s="280"/>
      <c r="D140" s="29"/>
      <c r="E140" s="18"/>
      <c r="F140" s="295"/>
      <c r="G140" s="248"/>
      <c r="H140" s="1"/>
      <c r="I140" s="1"/>
      <c r="J140" s="1"/>
      <c r="K140" s="1"/>
      <c r="L140" s="1"/>
      <c r="M140" s="1"/>
      <c r="N140" s="1"/>
      <c r="O140" s="1"/>
    </row>
    <row r="141" spans="1:15" ht="24.75" customHeight="1" x14ac:dyDescent="0.25">
      <c r="A141" s="17" t="s">
        <v>10</v>
      </c>
      <c r="B141" s="19" t="s">
        <v>138</v>
      </c>
      <c r="C141" s="285" t="s">
        <v>139</v>
      </c>
      <c r="D141" s="29"/>
      <c r="E141" s="18"/>
      <c r="F141" s="265">
        <f>SUM(F142:F142)</f>
        <v>500000</v>
      </c>
      <c r="G141" s="9"/>
      <c r="H141" s="1"/>
      <c r="I141" s="1"/>
      <c r="J141" s="1"/>
      <c r="K141" s="1"/>
      <c r="L141" s="1"/>
      <c r="M141" s="1"/>
      <c r="N141" s="1"/>
      <c r="O141" s="1"/>
    </row>
    <row r="142" spans="1:15" ht="21" customHeight="1" x14ac:dyDescent="0.25">
      <c r="A142" s="17"/>
      <c r="B142" s="19" t="s">
        <v>138</v>
      </c>
      <c r="C142" s="278" t="s">
        <v>140</v>
      </c>
      <c r="D142" s="29">
        <v>2</v>
      </c>
      <c r="E142" s="18" t="s">
        <v>24</v>
      </c>
      <c r="F142" s="295">
        <v>500000</v>
      </c>
      <c r="G142" s="9" t="s">
        <v>35</v>
      </c>
      <c r="H142" s="1"/>
      <c r="I142" s="1"/>
      <c r="J142" s="1"/>
      <c r="K142" s="1"/>
      <c r="L142" s="1"/>
      <c r="M142" s="1"/>
      <c r="N142" s="1"/>
      <c r="O142" s="1"/>
    </row>
    <row r="143" spans="1:15" ht="18.75" customHeight="1" x14ac:dyDescent="0.25">
      <c r="A143" s="17"/>
      <c r="B143" s="22"/>
      <c r="C143" s="280"/>
      <c r="D143" s="29"/>
      <c r="E143" s="18"/>
      <c r="F143" s="295"/>
      <c r="G143" s="248"/>
      <c r="H143" s="1"/>
      <c r="I143" s="1"/>
      <c r="J143" s="1"/>
      <c r="K143" s="1"/>
      <c r="L143" s="1"/>
      <c r="M143" s="1"/>
      <c r="N143" s="1"/>
      <c r="O143" s="1"/>
    </row>
    <row r="144" spans="1:15" ht="23.25" customHeight="1" x14ac:dyDescent="0.25">
      <c r="A144" s="17" t="s">
        <v>10</v>
      </c>
      <c r="B144" s="19" t="s">
        <v>141</v>
      </c>
      <c r="C144" s="285" t="s">
        <v>142</v>
      </c>
      <c r="D144" s="29"/>
      <c r="E144" s="18"/>
      <c r="F144" s="265">
        <f>SUM(F145:F148)</f>
        <v>12600000</v>
      </c>
      <c r="G144" s="9"/>
      <c r="H144" s="1"/>
      <c r="I144" s="1"/>
      <c r="J144" s="1"/>
      <c r="K144" s="1"/>
      <c r="L144" s="1"/>
      <c r="M144" s="1"/>
      <c r="N144" s="1"/>
      <c r="O144" s="1"/>
    </row>
    <row r="145" spans="1:15" ht="25.5" customHeight="1" x14ac:dyDescent="0.25">
      <c r="A145" s="17"/>
      <c r="B145" s="19" t="s">
        <v>141</v>
      </c>
      <c r="C145" s="241" t="s">
        <v>143</v>
      </c>
      <c r="D145" s="29" t="s">
        <v>14</v>
      </c>
      <c r="E145" s="18" t="s">
        <v>24</v>
      </c>
      <c r="F145" s="295">
        <v>400000</v>
      </c>
      <c r="G145" s="300" t="s">
        <v>96</v>
      </c>
      <c r="H145" s="1"/>
      <c r="I145" s="1"/>
      <c r="J145" s="1"/>
      <c r="K145" s="1"/>
      <c r="L145" s="1"/>
      <c r="M145" s="1"/>
      <c r="N145" s="1"/>
      <c r="O145" s="1"/>
    </row>
    <row r="146" spans="1:15" ht="25.5" customHeight="1" x14ac:dyDescent="0.25">
      <c r="A146" s="17"/>
      <c r="B146" s="19" t="s">
        <v>141</v>
      </c>
      <c r="C146" s="241" t="s">
        <v>144</v>
      </c>
      <c r="D146" s="29">
        <v>1</v>
      </c>
      <c r="E146" s="18" t="s">
        <v>73</v>
      </c>
      <c r="F146" s="295">
        <v>2700000</v>
      </c>
      <c r="G146" s="300" t="s">
        <v>94</v>
      </c>
      <c r="H146" s="1"/>
      <c r="I146" s="1"/>
      <c r="J146" s="1"/>
      <c r="K146" s="1"/>
      <c r="L146" s="1"/>
      <c r="M146" s="1"/>
      <c r="N146" s="1"/>
      <c r="O146" s="1"/>
    </row>
    <row r="147" spans="1:15" ht="25.5" customHeight="1" x14ac:dyDescent="0.25">
      <c r="A147" s="17"/>
      <c r="B147" s="19" t="s">
        <v>141</v>
      </c>
      <c r="C147" s="241" t="s">
        <v>145</v>
      </c>
      <c r="D147" s="29">
        <v>1</v>
      </c>
      <c r="E147" s="18" t="s">
        <v>66</v>
      </c>
      <c r="F147" s="295">
        <v>6000000</v>
      </c>
      <c r="G147" s="300" t="s">
        <v>94</v>
      </c>
      <c r="H147" s="1"/>
      <c r="I147" s="1"/>
      <c r="J147" s="1"/>
      <c r="K147" s="1"/>
      <c r="L147" s="1"/>
      <c r="M147" s="1"/>
      <c r="N147" s="1"/>
      <c r="O147" s="1"/>
    </row>
    <row r="148" spans="1:15" ht="25.5" customHeight="1" x14ac:dyDescent="0.25">
      <c r="A148" s="17"/>
      <c r="B148" s="19" t="s">
        <v>141</v>
      </c>
      <c r="C148" s="241" t="s">
        <v>146</v>
      </c>
      <c r="D148" s="29">
        <v>1</v>
      </c>
      <c r="E148" s="18" t="s">
        <v>66</v>
      </c>
      <c r="F148" s="295">
        <v>3500000</v>
      </c>
      <c r="G148" s="300" t="s">
        <v>114</v>
      </c>
      <c r="H148" s="1"/>
      <c r="I148" s="1"/>
      <c r="J148" s="1"/>
      <c r="K148" s="1"/>
      <c r="L148" s="1"/>
      <c r="M148" s="1"/>
      <c r="N148" s="1"/>
      <c r="O148" s="1"/>
    </row>
    <row r="149" spans="1:15" ht="29.25" customHeight="1" x14ac:dyDescent="0.25">
      <c r="A149" s="17"/>
      <c r="B149" s="22"/>
      <c r="C149" s="280"/>
      <c r="D149" s="29"/>
      <c r="E149" s="18"/>
      <c r="F149" s="295"/>
      <c r="G149" s="248"/>
      <c r="H149" s="1"/>
      <c r="I149" s="1"/>
      <c r="J149" s="1"/>
      <c r="K149" s="1"/>
      <c r="L149" s="1"/>
      <c r="M149" s="1"/>
      <c r="N149" s="1"/>
      <c r="O149" s="1"/>
    </row>
    <row r="150" spans="1:15" ht="27" customHeight="1" x14ac:dyDescent="0.25">
      <c r="A150" s="17" t="s">
        <v>10</v>
      </c>
      <c r="B150" s="19" t="s">
        <v>147</v>
      </c>
      <c r="C150" s="285" t="s">
        <v>148</v>
      </c>
      <c r="D150" s="29"/>
      <c r="E150" s="18"/>
      <c r="F150" s="265">
        <f>SUM(F151:F152)</f>
        <v>1600000</v>
      </c>
      <c r="G150" s="9"/>
      <c r="H150" s="1"/>
      <c r="I150" s="1"/>
      <c r="J150" s="1"/>
      <c r="K150" s="1"/>
      <c r="L150" s="1"/>
      <c r="M150" s="1"/>
      <c r="N150" s="1"/>
      <c r="O150" s="1"/>
    </row>
    <row r="151" spans="1:15" ht="26.25" customHeight="1" x14ac:dyDescent="0.25">
      <c r="A151" s="17"/>
      <c r="B151" s="19" t="s">
        <v>147</v>
      </c>
      <c r="C151" s="278" t="s">
        <v>149</v>
      </c>
      <c r="D151" s="29">
        <v>1</v>
      </c>
      <c r="E151" s="18" t="s">
        <v>66</v>
      </c>
      <c r="F151" s="295">
        <v>700000</v>
      </c>
      <c r="G151" s="300" t="s">
        <v>114</v>
      </c>
      <c r="H151" s="1"/>
      <c r="I151" s="1"/>
      <c r="J151" s="1"/>
      <c r="K151" s="1"/>
      <c r="L151" s="1"/>
      <c r="M151" s="1"/>
      <c r="N151" s="1"/>
      <c r="O151" s="1"/>
    </row>
    <row r="152" spans="1:15" ht="26.25" customHeight="1" x14ac:dyDescent="0.25">
      <c r="A152" s="17"/>
      <c r="B152" s="19" t="s">
        <v>147</v>
      </c>
      <c r="C152" s="278" t="s">
        <v>150</v>
      </c>
      <c r="D152" s="29">
        <v>1</v>
      </c>
      <c r="E152" s="18" t="s">
        <v>306</v>
      </c>
      <c r="F152" s="295">
        <v>900000</v>
      </c>
      <c r="G152" s="300" t="s">
        <v>94</v>
      </c>
      <c r="H152" s="1"/>
      <c r="I152" s="1"/>
      <c r="J152" s="1"/>
      <c r="K152" s="1"/>
      <c r="L152" s="1"/>
      <c r="M152" s="1"/>
      <c r="N152" s="1"/>
      <c r="O152" s="1"/>
    </row>
    <row r="153" spans="1:15" ht="21" customHeight="1" x14ac:dyDescent="0.25">
      <c r="A153" s="17"/>
      <c r="B153" s="22"/>
      <c r="C153" s="278"/>
      <c r="D153" s="32"/>
      <c r="E153" s="18"/>
      <c r="F153" s="205"/>
      <c r="G153" s="9"/>
      <c r="H153" s="1"/>
      <c r="I153" s="1"/>
      <c r="J153" s="1"/>
      <c r="K153" s="1"/>
      <c r="L153" s="1"/>
      <c r="M153" s="1"/>
      <c r="N153" s="1"/>
      <c r="O153" s="1"/>
    </row>
    <row r="154" spans="1:15" ht="21" customHeight="1" x14ac:dyDescent="0.25">
      <c r="A154" s="17"/>
      <c r="B154" s="250"/>
      <c r="C154" s="278"/>
      <c r="D154" s="32"/>
      <c r="E154" s="18"/>
      <c r="F154" s="204">
        <f>SUM(F155)+F159+F162+F165+F171+F174+F178</f>
        <v>23900000</v>
      </c>
      <c r="G154" s="9"/>
      <c r="H154" s="1"/>
      <c r="I154" s="1"/>
      <c r="J154" s="1"/>
      <c r="K154" s="1"/>
      <c r="L154" s="1"/>
      <c r="M154" s="1"/>
      <c r="N154" s="1"/>
      <c r="O154" s="1"/>
    </row>
    <row r="155" spans="1:15" ht="18.75" customHeight="1" x14ac:dyDescent="0.25">
      <c r="A155" s="17" t="s">
        <v>10</v>
      </c>
      <c r="B155" s="19" t="s">
        <v>151</v>
      </c>
      <c r="C155" s="285" t="s">
        <v>152</v>
      </c>
      <c r="D155" s="32" t="s">
        <v>38</v>
      </c>
      <c r="E155" s="18"/>
      <c r="F155" s="264">
        <f>SUM(F156:F157)</f>
        <v>3000000</v>
      </c>
      <c r="G155" s="9"/>
      <c r="H155" s="1"/>
      <c r="I155" s="1"/>
      <c r="J155" s="1"/>
      <c r="K155" s="1"/>
      <c r="L155" s="1"/>
      <c r="M155" s="1"/>
      <c r="N155" s="1"/>
      <c r="O155" s="1"/>
    </row>
    <row r="156" spans="1:15" ht="30.75" customHeight="1" x14ac:dyDescent="0.25">
      <c r="A156" s="17"/>
      <c r="B156" s="19" t="s">
        <v>151</v>
      </c>
      <c r="C156" s="241" t="s">
        <v>290</v>
      </c>
      <c r="D156" s="32">
        <v>1</v>
      </c>
      <c r="E156" s="18" t="s">
        <v>24</v>
      </c>
      <c r="F156" s="295">
        <v>2000000</v>
      </c>
      <c r="G156" s="9" t="s">
        <v>40</v>
      </c>
      <c r="H156" s="1"/>
      <c r="I156" s="1"/>
      <c r="J156" s="1"/>
      <c r="K156" s="1"/>
      <c r="L156" s="1"/>
      <c r="M156" s="1"/>
      <c r="N156" s="1"/>
      <c r="O156" s="1"/>
    </row>
    <row r="157" spans="1:15" ht="26.25" customHeight="1" x14ac:dyDescent="0.25">
      <c r="A157" s="17"/>
      <c r="B157" s="19" t="s">
        <v>151</v>
      </c>
      <c r="C157" s="241" t="s">
        <v>96</v>
      </c>
      <c r="D157" s="32" t="s">
        <v>14</v>
      </c>
      <c r="E157" s="18" t="s">
        <v>24</v>
      </c>
      <c r="F157" s="295">
        <v>1000000</v>
      </c>
      <c r="G157" s="9" t="s">
        <v>96</v>
      </c>
      <c r="H157" s="1"/>
      <c r="I157" s="1"/>
      <c r="J157" s="1"/>
      <c r="K157" s="1"/>
      <c r="L157" s="1"/>
      <c r="M157" s="1"/>
      <c r="N157" s="1"/>
      <c r="O157" s="1"/>
    </row>
    <row r="158" spans="1:15" ht="18" customHeight="1" x14ac:dyDescent="0.25">
      <c r="A158" s="17"/>
      <c r="B158" s="22"/>
      <c r="C158" s="278"/>
      <c r="D158" s="32"/>
      <c r="E158" s="18"/>
      <c r="F158" s="302"/>
      <c r="G158" s="9"/>
      <c r="H158" s="1"/>
      <c r="I158" s="1"/>
      <c r="J158" s="1"/>
      <c r="K158" s="1"/>
      <c r="L158" s="1"/>
      <c r="M158" s="1"/>
      <c r="N158" s="1"/>
      <c r="O158" s="1"/>
    </row>
    <row r="159" spans="1:15" ht="30.75" customHeight="1" x14ac:dyDescent="0.25">
      <c r="A159" s="17" t="s">
        <v>10</v>
      </c>
      <c r="B159" s="19" t="s">
        <v>153</v>
      </c>
      <c r="C159" s="285" t="s">
        <v>154</v>
      </c>
      <c r="D159" s="32"/>
      <c r="E159" s="18"/>
      <c r="F159" s="264">
        <f>SUM(F160)</f>
        <v>1000000</v>
      </c>
      <c r="G159" s="9"/>
      <c r="H159" s="1"/>
      <c r="I159" s="1"/>
      <c r="J159" s="1"/>
      <c r="K159" s="1"/>
      <c r="L159" s="1"/>
      <c r="M159" s="1"/>
      <c r="N159" s="1"/>
      <c r="O159" s="1"/>
    </row>
    <row r="160" spans="1:15" ht="24.75" customHeight="1" x14ac:dyDescent="0.25">
      <c r="A160" s="17"/>
      <c r="B160" s="19" t="s">
        <v>153</v>
      </c>
      <c r="C160" s="278" t="s">
        <v>96</v>
      </c>
      <c r="D160" s="32" t="s">
        <v>14</v>
      </c>
      <c r="E160" s="18" t="s">
        <v>66</v>
      </c>
      <c r="F160" s="295">
        <v>1000000</v>
      </c>
      <c r="G160" s="9" t="s">
        <v>96</v>
      </c>
      <c r="H160" s="1"/>
      <c r="I160" s="1"/>
      <c r="J160" s="1"/>
      <c r="K160" s="1"/>
      <c r="L160" s="1"/>
      <c r="M160" s="1"/>
      <c r="N160" s="1"/>
      <c r="O160" s="1"/>
    </row>
    <row r="161" spans="1:15" ht="24" customHeight="1" x14ac:dyDescent="0.25">
      <c r="A161" s="17"/>
      <c r="B161" s="22"/>
      <c r="C161" s="278"/>
      <c r="D161" s="32"/>
      <c r="E161" s="18"/>
      <c r="F161" s="302"/>
      <c r="G161" s="9"/>
      <c r="H161" s="1"/>
      <c r="I161" s="1"/>
      <c r="J161" s="1"/>
      <c r="K161" s="1"/>
      <c r="L161" s="1"/>
      <c r="M161" s="1"/>
      <c r="N161" s="1"/>
      <c r="O161" s="1"/>
    </row>
    <row r="162" spans="1:15" ht="25.5" customHeight="1" x14ac:dyDescent="0.25">
      <c r="A162" s="17" t="s">
        <v>10</v>
      </c>
      <c r="B162" s="19" t="s">
        <v>155</v>
      </c>
      <c r="C162" s="285" t="s">
        <v>156</v>
      </c>
      <c r="D162" s="29" t="s">
        <v>38</v>
      </c>
      <c r="E162" s="18"/>
      <c r="F162" s="265">
        <f>SUM(F163)</f>
        <v>200000</v>
      </c>
      <c r="G162" s="9"/>
      <c r="H162" s="1"/>
      <c r="I162" s="1"/>
      <c r="J162" s="1"/>
      <c r="K162" s="1"/>
      <c r="L162" s="1"/>
      <c r="M162" s="1"/>
      <c r="N162" s="1"/>
      <c r="O162" s="1"/>
    </row>
    <row r="163" spans="1:15" ht="26.25" customHeight="1" x14ac:dyDescent="0.25">
      <c r="A163" s="17"/>
      <c r="B163" s="19" t="s">
        <v>155</v>
      </c>
      <c r="C163" s="278" t="s">
        <v>96</v>
      </c>
      <c r="D163" s="32" t="s">
        <v>14</v>
      </c>
      <c r="E163" s="18" t="s">
        <v>66</v>
      </c>
      <c r="F163" s="295">
        <v>200000</v>
      </c>
      <c r="G163" s="9" t="s">
        <v>96</v>
      </c>
      <c r="H163" s="1"/>
      <c r="I163" s="1"/>
      <c r="J163" s="1"/>
      <c r="K163" s="1"/>
      <c r="L163" s="1"/>
      <c r="M163" s="1"/>
      <c r="N163" s="1"/>
      <c r="O163" s="1"/>
    </row>
    <row r="164" spans="1:15" ht="19.5" customHeight="1" x14ac:dyDescent="0.25">
      <c r="A164" s="17"/>
      <c r="B164" s="22"/>
      <c r="C164" s="278"/>
      <c r="D164" s="29"/>
      <c r="E164" s="18"/>
      <c r="F164" s="303"/>
      <c r="G164" s="9"/>
      <c r="H164" s="1"/>
      <c r="I164" s="1"/>
      <c r="J164" s="1"/>
      <c r="K164" s="1"/>
      <c r="L164" s="1"/>
      <c r="M164" s="1"/>
      <c r="N164" s="1"/>
      <c r="O164" s="1"/>
    </row>
    <row r="165" spans="1:15" ht="26.25" customHeight="1" x14ac:dyDescent="0.25">
      <c r="A165" s="17" t="s">
        <v>10</v>
      </c>
      <c r="B165" s="19" t="s">
        <v>157</v>
      </c>
      <c r="C165" s="285" t="s">
        <v>158</v>
      </c>
      <c r="D165" s="29" t="s">
        <v>38</v>
      </c>
      <c r="E165" s="18"/>
      <c r="F165" s="265">
        <f>SUM(F166:F169)</f>
        <v>12500000</v>
      </c>
      <c r="G165" s="9"/>
      <c r="H165" s="1"/>
      <c r="I165" s="1"/>
      <c r="J165" s="1"/>
      <c r="K165" s="1"/>
      <c r="L165" s="1"/>
      <c r="M165" s="1"/>
      <c r="N165" s="1"/>
      <c r="O165" s="1"/>
    </row>
    <row r="166" spans="1:15" ht="24" customHeight="1" x14ac:dyDescent="0.25">
      <c r="A166" s="17"/>
      <c r="B166" s="19" t="s">
        <v>157</v>
      </c>
      <c r="C166" s="278" t="s">
        <v>96</v>
      </c>
      <c r="D166" s="32" t="s">
        <v>14</v>
      </c>
      <c r="E166" s="18" t="s">
        <v>24</v>
      </c>
      <c r="F166" s="295">
        <v>2000000</v>
      </c>
      <c r="G166" s="248" t="s">
        <v>96</v>
      </c>
      <c r="H166" s="1"/>
      <c r="I166" s="1"/>
      <c r="J166" s="1"/>
      <c r="K166" s="1"/>
      <c r="L166" s="1"/>
      <c r="M166" s="1"/>
      <c r="N166" s="1"/>
      <c r="O166" s="1"/>
    </row>
    <row r="167" spans="1:15" ht="30.75" customHeight="1" x14ac:dyDescent="0.25">
      <c r="A167" s="17"/>
      <c r="B167" s="19" t="s">
        <v>157</v>
      </c>
      <c r="C167" s="278" t="s">
        <v>159</v>
      </c>
      <c r="D167" s="29">
        <v>1</v>
      </c>
      <c r="E167" s="18" t="s">
        <v>88</v>
      </c>
      <c r="F167" s="295">
        <v>5000000</v>
      </c>
      <c r="G167" s="248" t="s">
        <v>40</v>
      </c>
      <c r="H167" s="1"/>
      <c r="I167" s="1"/>
      <c r="J167" s="1"/>
      <c r="K167" s="1"/>
      <c r="L167" s="1"/>
      <c r="M167" s="1"/>
      <c r="N167" s="1"/>
      <c r="O167" s="1"/>
    </row>
    <row r="168" spans="1:15" ht="30" customHeight="1" x14ac:dyDescent="0.25">
      <c r="A168" s="17"/>
      <c r="B168" s="19" t="s">
        <v>157</v>
      </c>
      <c r="C168" s="278" t="s">
        <v>227</v>
      </c>
      <c r="D168" s="29">
        <v>1</v>
      </c>
      <c r="E168" s="18" t="s">
        <v>88</v>
      </c>
      <c r="F168" s="295">
        <v>5000000</v>
      </c>
      <c r="G168" s="248" t="s">
        <v>94</v>
      </c>
      <c r="H168" s="1"/>
      <c r="I168" s="1"/>
      <c r="J168" s="1"/>
      <c r="K168" s="1"/>
      <c r="L168" s="1"/>
      <c r="M168" s="1"/>
      <c r="N168" s="1"/>
      <c r="O168" s="1"/>
    </row>
    <row r="169" spans="1:15" ht="21.75" customHeight="1" x14ac:dyDescent="0.25">
      <c r="A169" s="17"/>
      <c r="B169" s="19" t="s">
        <v>157</v>
      </c>
      <c r="C169" s="278" t="s">
        <v>160</v>
      </c>
      <c r="D169" s="29">
        <v>2</v>
      </c>
      <c r="E169" s="18" t="s">
        <v>88</v>
      </c>
      <c r="F169" s="295">
        <v>500000</v>
      </c>
      <c r="G169" s="64" t="s">
        <v>16</v>
      </c>
    </row>
    <row r="170" spans="1:15" ht="20.25" customHeight="1" x14ac:dyDescent="0.25">
      <c r="A170" s="17"/>
      <c r="B170" s="22"/>
      <c r="C170" s="278"/>
      <c r="D170" s="29"/>
      <c r="E170" s="18"/>
      <c r="F170" s="303"/>
      <c r="G170" s="9"/>
      <c r="H170" s="1"/>
      <c r="I170" s="1"/>
      <c r="J170" s="1"/>
      <c r="K170" s="1"/>
      <c r="L170" s="1"/>
      <c r="M170" s="1"/>
      <c r="N170" s="1"/>
      <c r="O170" s="1"/>
    </row>
    <row r="171" spans="1:15" ht="23.25" customHeight="1" x14ac:dyDescent="0.25">
      <c r="A171" s="17" t="s">
        <v>10</v>
      </c>
      <c r="B171" s="19" t="s">
        <v>161</v>
      </c>
      <c r="C171" s="285" t="s">
        <v>162</v>
      </c>
      <c r="D171" s="29" t="s">
        <v>38</v>
      </c>
      <c r="E171" s="18"/>
      <c r="F171" s="265">
        <f>SUM(F172)</f>
        <v>600000</v>
      </c>
      <c r="G171" s="9"/>
      <c r="H171" s="1"/>
      <c r="I171" s="1"/>
      <c r="J171" s="1"/>
      <c r="K171" s="1"/>
      <c r="L171" s="1"/>
      <c r="M171" s="1"/>
      <c r="N171" s="1"/>
      <c r="O171" s="1"/>
    </row>
    <row r="172" spans="1:15" ht="27" customHeight="1" x14ac:dyDescent="0.25">
      <c r="A172" s="17"/>
      <c r="B172" s="19" t="s">
        <v>161</v>
      </c>
      <c r="C172" s="278" t="s">
        <v>96</v>
      </c>
      <c r="D172" s="32" t="s">
        <v>14</v>
      </c>
      <c r="E172" s="18" t="s">
        <v>88</v>
      </c>
      <c r="F172" s="295">
        <v>600000</v>
      </c>
      <c r="G172" s="9" t="s">
        <v>96</v>
      </c>
      <c r="H172" s="1"/>
      <c r="I172" s="1"/>
      <c r="J172" s="1"/>
      <c r="K172" s="1"/>
      <c r="L172" s="1"/>
      <c r="M172" s="1"/>
      <c r="N172" s="1"/>
      <c r="O172" s="1"/>
    </row>
    <row r="173" spans="1:15" ht="22.5" customHeight="1" x14ac:dyDescent="0.25">
      <c r="A173" s="17"/>
      <c r="B173" s="22"/>
      <c r="C173" s="280"/>
      <c r="D173" s="29"/>
      <c r="E173" s="18"/>
      <c r="F173" s="295"/>
      <c r="G173" s="248"/>
      <c r="H173" s="1"/>
      <c r="I173" s="1"/>
      <c r="J173" s="1"/>
      <c r="K173" s="1"/>
      <c r="L173" s="1"/>
      <c r="M173" s="1"/>
      <c r="N173" s="1"/>
      <c r="O173" s="1"/>
    </row>
    <row r="174" spans="1:15" ht="27.75" customHeight="1" x14ac:dyDescent="0.25">
      <c r="A174" s="17" t="s">
        <v>10</v>
      </c>
      <c r="B174" s="19" t="s">
        <v>163</v>
      </c>
      <c r="C174" s="287" t="s">
        <v>164</v>
      </c>
      <c r="D174" s="32" t="s">
        <v>38</v>
      </c>
      <c r="E174" s="39"/>
      <c r="F174" s="264">
        <f>SUM(F175:F176)</f>
        <v>5500000</v>
      </c>
      <c r="G174" s="9"/>
      <c r="H174" s="1"/>
      <c r="I174" s="1"/>
      <c r="J174" s="1"/>
      <c r="K174" s="1"/>
      <c r="L174" s="1"/>
      <c r="M174" s="1"/>
      <c r="N174" s="1"/>
      <c r="O174" s="1"/>
    </row>
    <row r="175" spans="1:15" ht="37.5" customHeight="1" x14ac:dyDescent="0.25">
      <c r="A175" s="17"/>
      <c r="B175" s="19" t="s">
        <v>163</v>
      </c>
      <c r="C175" s="241" t="s">
        <v>291</v>
      </c>
      <c r="D175" s="32">
        <v>1</v>
      </c>
      <c r="E175" s="18" t="s">
        <v>66</v>
      </c>
      <c r="F175" s="295">
        <v>5000000</v>
      </c>
      <c r="G175" s="64" t="s">
        <v>40</v>
      </c>
      <c r="H175" s="1"/>
      <c r="I175" s="1"/>
      <c r="J175" s="1"/>
      <c r="K175" s="1"/>
      <c r="L175" s="1"/>
      <c r="M175" s="1"/>
      <c r="N175" s="1"/>
      <c r="O175" s="1"/>
    </row>
    <row r="176" spans="1:15" ht="25.5" customHeight="1" x14ac:dyDescent="0.25">
      <c r="A176" s="17" t="s">
        <v>38</v>
      </c>
      <c r="B176" s="19" t="s">
        <v>163</v>
      </c>
      <c r="C176" s="241" t="s">
        <v>96</v>
      </c>
      <c r="D176" s="32" t="s">
        <v>14</v>
      </c>
      <c r="E176" s="18" t="s">
        <v>88</v>
      </c>
      <c r="F176" s="295">
        <v>500000</v>
      </c>
      <c r="G176" s="64" t="s">
        <v>96</v>
      </c>
      <c r="H176" s="1"/>
      <c r="I176" s="1"/>
      <c r="J176" s="1"/>
      <c r="K176" s="1"/>
      <c r="L176" s="1"/>
      <c r="M176" s="1"/>
      <c r="N176" s="1"/>
      <c r="O176" s="1"/>
    </row>
    <row r="177" spans="1:15" ht="21.75" customHeight="1" x14ac:dyDescent="0.25">
      <c r="A177" s="17"/>
      <c r="B177" s="22"/>
      <c r="C177" s="280"/>
      <c r="D177" s="29"/>
      <c r="E177" s="18"/>
      <c r="F177" s="295"/>
      <c r="G177" s="248"/>
      <c r="H177" s="1"/>
      <c r="I177" s="1"/>
      <c r="J177" s="1"/>
      <c r="K177" s="1"/>
      <c r="L177" s="1"/>
      <c r="M177" s="1"/>
      <c r="N177" s="1"/>
      <c r="O177" s="1"/>
    </row>
    <row r="178" spans="1:15" ht="36.75" customHeight="1" x14ac:dyDescent="0.25">
      <c r="A178" s="17" t="s">
        <v>10</v>
      </c>
      <c r="B178" s="19" t="s">
        <v>165</v>
      </c>
      <c r="C178" s="287" t="s">
        <v>166</v>
      </c>
      <c r="D178" s="40"/>
      <c r="E178" s="40"/>
      <c r="F178" s="264">
        <f>SUM(F179:F180)</f>
        <v>1100000</v>
      </c>
      <c r="G178" s="9"/>
      <c r="H178" s="1"/>
      <c r="I178" s="1"/>
      <c r="J178" s="1"/>
      <c r="K178" s="1"/>
      <c r="L178" s="1"/>
      <c r="M178" s="1"/>
      <c r="N178" s="1"/>
      <c r="O178" s="1"/>
    </row>
    <row r="179" spans="1:15" ht="24" customHeight="1" x14ac:dyDescent="0.25">
      <c r="A179" s="41"/>
      <c r="B179" s="19" t="s">
        <v>165</v>
      </c>
      <c r="C179" s="281" t="s">
        <v>96</v>
      </c>
      <c r="D179" s="32" t="s">
        <v>14</v>
      </c>
      <c r="E179" s="18" t="s">
        <v>88</v>
      </c>
      <c r="F179" s="295">
        <v>1000000</v>
      </c>
      <c r="G179" s="300" t="s">
        <v>96</v>
      </c>
      <c r="H179" s="1"/>
      <c r="I179" s="1"/>
      <c r="J179" s="1"/>
      <c r="K179" s="1"/>
      <c r="L179" s="1"/>
      <c r="M179" s="1"/>
      <c r="N179" s="1"/>
      <c r="O179" s="1"/>
    </row>
    <row r="180" spans="1:15" ht="21.75" customHeight="1" x14ac:dyDescent="0.25">
      <c r="A180" s="41"/>
      <c r="B180" s="19" t="s">
        <v>165</v>
      </c>
      <c r="C180" s="281" t="s">
        <v>167</v>
      </c>
      <c r="D180" s="32">
        <v>1</v>
      </c>
      <c r="E180" s="18" t="s">
        <v>88</v>
      </c>
      <c r="F180" s="295">
        <v>100000</v>
      </c>
      <c r="G180" s="300" t="s">
        <v>40</v>
      </c>
      <c r="H180" s="1"/>
      <c r="I180" s="1"/>
      <c r="J180" s="1"/>
      <c r="K180" s="1"/>
      <c r="L180" s="1"/>
      <c r="M180" s="1"/>
      <c r="N180" s="1"/>
      <c r="O180" s="1"/>
    </row>
    <row r="181" spans="1:15" ht="21.75" customHeight="1" x14ac:dyDescent="0.25">
      <c r="A181" s="41"/>
      <c r="B181" s="42"/>
      <c r="C181" s="278"/>
      <c r="D181" s="32"/>
      <c r="E181" s="33"/>
      <c r="F181" s="295"/>
      <c r="G181" s="300"/>
      <c r="H181" s="1"/>
      <c r="I181" s="1"/>
      <c r="J181" s="1"/>
      <c r="K181" s="1"/>
      <c r="L181" s="1"/>
      <c r="M181" s="1"/>
      <c r="N181" s="1"/>
      <c r="O181" s="1"/>
    </row>
    <row r="182" spans="1:15" ht="21" customHeight="1" x14ac:dyDescent="0.25">
      <c r="A182" s="41"/>
      <c r="B182" s="250"/>
      <c r="C182" s="278"/>
      <c r="D182" s="32"/>
      <c r="E182" s="33"/>
      <c r="F182" s="204">
        <f>SUM(F183)</f>
        <v>113600000</v>
      </c>
      <c r="G182" s="300"/>
      <c r="H182" s="1"/>
      <c r="I182" s="1"/>
      <c r="J182" s="1"/>
      <c r="K182" s="1"/>
      <c r="L182" s="1"/>
      <c r="M182" s="1"/>
      <c r="N182" s="1"/>
      <c r="O182" s="1"/>
    </row>
    <row r="183" spans="1:15" ht="23.25" customHeight="1" x14ac:dyDescent="0.25">
      <c r="A183" s="17" t="s">
        <v>10</v>
      </c>
      <c r="B183" s="19" t="s">
        <v>168</v>
      </c>
      <c r="C183" s="285" t="s">
        <v>169</v>
      </c>
      <c r="D183" s="29"/>
      <c r="E183" s="30"/>
      <c r="F183" s="265">
        <f>SUM(F184:F195)</f>
        <v>113600000</v>
      </c>
      <c r="G183" s="9"/>
      <c r="H183" s="1"/>
      <c r="I183" s="1"/>
      <c r="J183" s="1"/>
      <c r="K183" s="1"/>
      <c r="L183" s="1"/>
      <c r="M183" s="1"/>
      <c r="N183" s="1"/>
      <c r="O183" s="1"/>
    </row>
    <row r="184" spans="1:15" ht="26.25" customHeight="1" x14ac:dyDescent="0.25">
      <c r="A184" s="17"/>
      <c r="B184" s="19" t="s">
        <v>168</v>
      </c>
      <c r="C184" s="241" t="s">
        <v>170</v>
      </c>
      <c r="D184" s="29">
        <v>1</v>
      </c>
      <c r="E184" s="18" t="s">
        <v>15</v>
      </c>
      <c r="F184" s="295">
        <v>48000000</v>
      </c>
      <c r="G184" s="247" t="s">
        <v>94</v>
      </c>
      <c r="H184" s="1"/>
      <c r="I184" s="1"/>
      <c r="J184" s="1"/>
      <c r="K184" s="1"/>
      <c r="L184" s="1"/>
      <c r="M184" s="1"/>
      <c r="N184" s="1"/>
      <c r="O184" s="1"/>
    </row>
    <row r="185" spans="1:15" ht="26.25" customHeight="1" x14ac:dyDescent="0.25">
      <c r="A185" s="17"/>
      <c r="B185" s="19" t="s">
        <v>168</v>
      </c>
      <c r="C185" s="241" t="s">
        <v>292</v>
      </c>
      <c r="D185" s="29">
        <v>2</v>
      </c>
      <c r="E185" s="18" t="s">
        <v>15</v>
      </c>
      <c r="F185" s="295">
        <v>200000</v>
      </c>
      <c r="G185" s="247" t="s">
        <v>80</v>
      </c>
      <c r="H185" s="1"/>
      <c r="I185" s="1"/>
      <c r="J185" s="1"/>
      <c r="K185" s="1"/>
      <c r="L185" s="1"/>
      <c r="M185" s="1"/>
      <c r="N185" s="1"/>
      <c r="O185" s="1"/>
    </row>
    <row r="186" spans="1:15" ht="30.75" customHeight="1" x14ac:dyDescent="0.25">
      <c r="A186" s="17"/>
      <c r="B186" s="19" t="s">
        <v>168</v>
      </c>
      <c r="C186" s="241" t="s">
        <v>171</v>
      </c>
      <c r="D186" s="29">
        <v>1</v>
      </c>
      <c r="E186" s="18" t="s">
        <v>15</v>
      </c>
      <c r="F186" s="295">
        <v>2000000</v>
      </c>
      <c r="G186" s="247" t="s">
        <v>114</v>
      </c>
      <c r="H186" s="1"/>
      <c r="I186" s="1"/>
      <c r="J186" s="1"/>
      <c r="K186" s="1"/>
      <c r="L186" s="1"/>
      <c r="M186" s="1"/>
      <c r="N186" s="1"/>
      <c r="O186" s="1"/>
    </row>
    <row r="187" spans="1:15" ht="36" customHeight="1" x14ac:dyDescent="0.25">
      <c r="A187" s="17"/>
      <c r="B187" s="19" t="s">
        <v>168</v>
      </c>
      <c r="C187" s="241" t="s">
        <v>293</v>
      </c>
      <c r="D187" s="29">
        <v>2</v>
      </c>
      <c r="E187" s="18" t="s">
        <v>15</v>
      </c>
      <c r="F187" s="295">
        <v>200000</v>
      </c>
      <c r="G187" s="64" t="s">
        <v>130</v>
      </c>
      <c r="H187" s="1"/>
      <c r="I187" s="1"/>
      <c r="J187" s="1"/>
      <c r="K187" s="1"/>
      <c r="L187" s="1"/>
      <c r="M187" s="1"/>
      <c r="N187" s="1"/>
      <c r="O187" s="1"/>
    </row>
    <row r="188" spans="1:15" ht="26.25" customHeight="1" x14ac:dyDescent="0.25">
      <c r="A188" s="17"/>
      <c r="B188" s="19" t="s">
        <v>168</v>
      </c>
      <c r="C188" s="241" t="s">
        <v>172</v>
      </c>
      <c r="D188" s="29">
        <v>2</v>
      </c>
      <c r="E188" s="18" t="s">
        <v>15</v>
      </c>
      <c r="F188" s="295">
        <v>3000000</v>
      </c>
      <c r="G188" s="245" t="s">
        <v>16</v>
      </c>
      <c r="H188" s="1"/>
      <c r="I188" s="1"/>
      <c r="J188" s="1"/>
      <c r="K188" s="1"/>
      <c r="L188" s="1"/>
      <c r="M188" s="1"/>
      <c r="N188" s="1"/>
      <c r="O188" s="1"/>
    </row>
    <row r="189" spans="1:15" ht="26.25" customHeight="1" x14ac:dyDescent="0.25">
      <c r="A189" s="17"/>
      <c r="B189" s="19" t="s">
        <v>168</v>
      </c>
      <c r="C189" s="241" t="s">
        <v>173</v>
      </c>
      <c r="D189" s="29">
        <v>1</v>
      </c>
      <c r="E189" s="18" t="s">
        <v>15</v>
      </c>
      <c r="F189" s="295">
        <v>15000000</v>
      </c>
      <c r="G189" s="64" t="s">
        <v>114</v>
      </c>
      <c r="H189" s="1"/>
      <c r="I189" s="1"/>
      <c r="J189" s="1"/>
      <c r="K189" s="1"/>
      <c r="L189" s="1"/>
      <c r="M189" s="1"/>
      <c r="N189" s="1"/>
      <c r="O189" s="1"/>
    </row>
    <row r="190" spans="1:15" ht="30" customHeight="1" x14ac:dyDescent="0.25">
      <c r="A190" s="17"/>
      <c r="B190" s="19" t="s">
        <v>168</v>
      </c>
      <c r="C190" s="241" t="s">
        <v>174</v>
      </c>
      <c r="D190" s="29">
        <v>2</v>
      </c>
      <c r="E190" s="18" t="s">
        <v>73</v>
      </c>
      <c r="F190" s="295">
        <v>400000</v>
      </c>
      <c r="G190" s="64" t="s">
        <v>35</v>
      </c>
      <c r="H190" s="1"/>
      <c r="I190" s="1"/>
      <c r="J190" s="1"/>
      <c r="K190" s="1"/>
      <c r="L190" s="1"/>
      <c r="M190" s="1"/>
      <c r="N190" s="1"/>
      <c r="O190" s="1"/>
    </row>
    <row r="191" spans="1:15" ht="33.75" customHeight="1" x14ac:dyDescent="0.25">
      <c r="A191" s="17"/>
      <c r="B191" s="19" t="s">
        <v>168</v>
      </c>
      <c r="C191" s="241" t="s">
        <v>175</v>
      </c>
      <c r="D191" s="29">
        <v>2</v>
      </c>
      <c r="E191" s="18" t="s">
        <v>73</v>
      </c>
      <c r="F191" s="295">
        <v>800000</v>
      </c>
      <c r="G191" s="247" t="s">
        <v>25</v>
      </c>
      <c r="H191" s="1"/>
      <c r="I191" s="1"/>
      <c r="J191" s="1"/>
      <c r="K191" s="1"/>
      <c r="L191" s="1"/>
      <c r="M191" s="1"/>
      <c r="N191" s="1"/>
      <c r="O191" s="1"/>
    </row>
    <row r="192" spans="1:15" ht="26.25" customHeight="1" x14ac:dyDescent="0.25">
      <c r="A192" s="17"/>
      <c r="B192" s="19" t="s">
        <v>168</v>
      </c>
      <c r="C192" s="241" t="s">
        <v>176</v>
      </c>
      <c r="D192" s="29">
        <v>2</v>
      </c>
      <c r="E192" s="18" t="s">
        <v>88</v>
      </c>
      <c r="F192" s="295">
        <v>800000</v>
      </c>
      <c r="G192" s="247" t="s">
        <v>109</v>
      </c>
      <c r="H192" s="1"/>
      <c r="I192" s="1"/>
      <c r="J192" s="1"/>
      <c r="K192" s="1"/>
      <c r="L192" s="1"/>
      <c r="M192" s="1"/>
      <c r="N192" s="1"/>
      <c r="O192" s="1"/>
    </row>
    <row r="193" spans="1:15" ht="32.25" customHeight="1" x14ac:dyDescent="0.25">
      <c r="A193" s="17"/>
      <c r="B193" s="19" t="s">
        <v>168</v>
      </c>
      <c r="C193" s="241" t="s">
        <v>177</v>
      </c>
      <c r="D193" s="29">
        <v>1</v>
      </c>
      <c r="E193" s="18" t="s">
        <v>88</v>
      </c>
      <c r="F193" s="295">
        <v>42000000</v>
      </c>
      <c r="G193" s="247" t="s">
        <v>210</v>
      </c>
      <c r="H193" s="1"/>
      <c r="I193" s="1"/>
      <c r="J193" s="1"/>
      <c r="K193" s="1"/>
      <c r="L193" s="1"/>
      <c r="M193" s="1"/>
      <c r="N193" s="1"/>
      <c r="O193" s="1"/>
    </row>
    <row r="194" spans="1:15" ht="26.25" customHeight="1" x14ac:dyDescent="0.25">
      <c r="A194" s="17"/>
      <c r="B194" s="19" t="s">
        <v>168</v>
      </c>
      <c r="C194" s="241" t="s">
        <v>178</v>
      </c>
      <c r="D194" s="29">
        <v>2</v>
      </c>
      <c r="E194" s="18" t="s">
        <v>88</v>
      </c>
      <c r="F194" s="295">
        <v>800000</v>
      </c>
      <c r="G194" s="247" t="s">
        <v>304</v>
      </c>
      <c r="H194" s="1"/>
      <c r="I194" s="1"/>
      <c r="J194" s="1"/>
      <c r="K194" s="1"/>
      <c r="L194" s="1"/>
      <c r="M194" s="1"/>
      <c r="N194" s="1"/>
      <c r="O194" s="1"/>
    </row>
    <row r="195" spans="1:15" ht="26.25" customHeight="1" x14ac:dyDescent="0.25">
      <c r="A195" s="17"/>
      <c r="B195" s="19" t="s">
        <v>168</v>
      </c>
      <c r="C195" s="241" t="s">
        <v>179</v>
      </c>
      <c r="D195" s="29">
        <v>2</v>
      </c>
      <c r="E195" s="18" t="s">
        <v>90</v>
      </c>
      <c r="F195" s="295">
        <v>400000</v>
      </c>
      <c r="G195" s="247" t="s">
        <v>25</v>
      </c>
      <c r="H195" s="1"/>
      <c r="I195" s="1"/>
      <c r="J195" s="1"/>
      <c r="K195" s="1"/>
      <c r="L195" s="1"/>
      <c r="M195" s="1"/>
      <c r="N195" s="1"/>
      <c r="O195" s="1"/>
    </row>
    <row r="196" spans="1:15" ht="24.75" customHeight="1" x14ac:dyDescent="0.25">
      <c r="A196" s="17"/>
      <c r="B196" s="43"/>
      <c r="C196" s="278"/>
      <c r="D196" s="29"/>
      <c r="E196" s="18"/>
      <c r="F196" s="295"/>
      <c r="G196" s="300"/>
      <c r="H196" s="1"/>
      <c r="I196" s="1"/>
      <c r="J196" s="1"/>
      <c r="K196" s="1"/>
      <c r="L196" s="1"/>
      <c r="M196" s="1"/>
      <c r="N196" s="1"/>
      <c r="O196" s="1"/>
    </row>
    <row r="197" spans="1:15" ht="75" customHeight="1" x14ac:dyDescent="0.25">
      <c r="A197" s="44" t="s">
        <v>180</v>
      </c>
      <c r="B197" s="45" t="s">
        <v>181</v>
      </c>
      <c r="C197" s="34"/>
      <c r="D197" s="29"/>
      <c r="E197" s="14"/>
      <c r="F197" s="207">
        <f>SUM(F198)</f>
        <v>20000000</v>
      </c>
      <c r="G197" s="9"/>
      <c r="H197" s="1"/>
      <c r="I197" s="1"/>
      <c r="J197" s="1"/>
      <c r="K197" s="1"/>
      <c r="L197" s="1"/>
      <c r="M197" s="1"/>
      <c r="N197" s="1"/>
      <c r="O197" s="1"/>
    </row>
    <row r="198" spans="1:15" ht="24.75" customHeight="1" x14ac:dyDescent="0.25">
      <c r="A198" s="17" t="s">
        <v>10</v>
      </c>
      <c r="B198" s="19" t="s">
        <v>182</v>
      </c>
      <c r="C198" s="285" t="s">
        <v>183</v>
      </c>
      <c r="D198" s="29"/>
      <c r="E198" s="18"/>
      <c r="F198" s="265">
        <f>SUM(F199:F199)</f>
        <v>20000000</v>
      </c>
      <c r="G198" s="9"/>
      <c r="H198" s="1"/>
      <c r="I198" s="1"/>
      <c r="J198" s="1"/>
      <c r="K198" s="1"/>
      <c r="L198" s="1"/>
      <c r="M198" s="1"/>
      <c r="N198" s="1"/>
      <c r="O198" s="1"/>
    </row>
    <row r="199" spans="1:15" ht="26.25" customHeight="1" x14ac:dyDescent="0.25">
      <c r="A199" s="46"/>
      <c r="B199" s="19" t="s">
        <v>182</v>
      </c>
      <c r="C199" s="280" t="s">
        <v>184</v>
      </c>
      <c r="D199" s="29">
        <v>1</v>
      </c>
      <c r="E199" s="33" t="s">
        <v>307</v>
      </c>
      <c r="F199" s="295">
        <v>20000000</v>
      </c>
      <c r="G199" s="300" t="s">
        <v>114</v>
      </c>
      <c r="H199" s="1"/>
      <c r="I199" s="1"/>
      <c r="J199" s="1"/>
      <c r="K199" s="1"/>
      <c r="L199" s="1"/>
      <c r="M199" s="1"/>
      <c r="N199" s="1"/>
      <c r="O199" s="1"/>
    </row>
    <row r="200" spans="1:15" ht="21.75" customHeight="1" x14ac:dyDescent="0.25">
      <c r="A200" s="46"/>
      <c r="B200" s="47"/>
      <c r="C200" s="278"/>
      <c r="D200" s="32"/>
      <c r="E200" s="33"/>
      <c r="F200" s="206"/>
      <c r="G200" s="9"/>
      <c r="H200" s="1"/>
      <c r="I200" s="1"/>
      <c r="J200" s="1"/>
      <c r="K200" s="1"/>
      <c r="L200" s="1"/>
      <c r="M200" s="1"/>
      <c r="N200" s="1"/>
      <c r="O200" s="1"/>
    </row>
    <row r="201" spans="1:15" ht="21.75" customHeight="1" x14ac:dyDescent="0.25">
      <c r="A201" s="46"/>
      <c r="B201" s="252"/>
      <c r="C201" s="278"/>
      <c r="D201" s="32"/>
      <c r="E201" s="33"/>
      <c r="F201" s="207">
        <f>SUM(F202)+F209+F214+F221+F227+F231</f>
        <v>95900112</v>
      </c>
      <c r="G201" s="9"/>
      <c r="H201" s="1"/>
      <c r="I201" s="1"/>
      <c r="J201" s="1"/>
      <c r="K201" s="1"/>
      <c r="L201" s="1"/>
      <c r="M201" s="1"/>
      <c r="N201" s="1"/>
      <c r="O201" s="1"/>
    </row>
    <row r="202" spans="1:15" ht="24.75" customHeight="1" x14ac:dyDescent="0.25">
      <c r="A202" s="17" t="s">
        <v>10</v>
      </c>
      <c r="B202" s="19" t="s">
        <v>185</v>
      </c>
      <c r="C202" s="285" t="s">
        <v>186</v>
      </c>
      <c r="D202" s="32" t="s">
        <v>38</v>
      </c>
      <c r="E202" s="33"/>
      <c r="F202" s="264">
        <f>SUM(F203:F207)</f>
        <v>7000000</v>
      </c>
      <c r="G202" s="9"/>
      <c r="H202" s="1"/>
      <c r="I202" s="1"/>
      <c r="J202" s="1"/>
      <c r="K202" s="1"/>
      <c r="L202" s="1"/>
      <c r="M202" s="1"/>
      <c r="N202" s="1"/>
      <c r="O202" s="1"/>
    </row>
    <row r="203" spans="1:15" ht="27.75" customHeight="1" x14ac:dyDescent="0.25">
      <c r="A203" s="38"/>
      <c r="B203" s="19" t="s">
        <v>185</v>
      </c>
      <c r="C203" s="241" t="s">
        <v>294</v>
      </c>
      <c r="D203" s="32">
        <v>1</v>
      </c>
      <c r="E203" s="33" t="s">
        <v>53</v>
      </c>
      <c r="F203" s="295">
        <v>6000000</v>
      </c>
      <c r="G203" s="248" t="s">
        <v>210</v>
      </c>
      <c r="H203" s="1"/>
      <c r="I203" s="1"/>
      <c r="J203" s="1"/>
      <c r="K203" s="1"/>
      <c r="L203" s="1"/>
      <c r="M203" s="1"/>
      <c r="N203" s="1"/>
      <c r="O203" s="1"/>
    </row>
    <row r="204" spans="1:15" ht="30.75" customHeight="1" x14ac:dyDescent="0.25">
      <c r="A204" s="38"/>
      <c r="B204" s="19" t="s">
        <v>185</v>
      </c>
      <c r="C204" s="241" t="s">
        <v>295</v>
      </c>
      <c r="D204" s="32">
        <v>1</v>
      </c>
      <c r="E204" s="33" t="s">
        <v>66</v>
      </c>
      <c r="F204" s="295">
        <v>100000</v>
      </c>
      <c r="G204" s="248" t="s">
        <v>50</v>
      </c>
      <c r="H204" s="1"/>
      <c r="I204" s="1"/>
      <c r="J204" s="1"/>
      <c r="K204" s="1"/>
      <c r="L204" s="1"/>
      <c r="M204" s="1"/>
      <c r="N204" s="1"/>
      <c r="O204" s="1"/>
    </row>
    <row r="205" spans="1:15" ht="25.5" customHeight="1" x14ac:dyDescent="0.25">
      <c r="A205" s="38"/>
      <c r="B205" s="19" t="s">
        <v>185</v>
      </c>
      <c r="C205" s="241" t="s">
        <v>187</v>
      </c>
      <c r="D205" s="32">
        <v>2</v>
      </c>
      <c r="E205" s="33" t="s">
        <v>66</v>
      </c>
      <c r="F205" s="295">
        <v>200000</v>
      </c>
      <c r="G205" s="64" t="s">
        <v>188</v>
      </c>
      <c r="H205" s="1"/>
      <c r="I205" s="1"/>
      <c r="J205" s="1"/>
      <c r="K205" s="1"/>
      <c r="L205" s="1"/>
      <c r="M205" s="1"/>
      <c r="N205" s="1"/>
      <c r="O205" s="1"/>
    </row>
    <row r="206" spans="1:15" ht="27.75" customHeight="1" x14ac:dyDescent="0.25">
      <c r="A206" s="38"/>
      <c r="B206" s="19" t="s">
        <v>185</v>
      </c>
      <c r="C206" s="241" t="s">
        <v>189</v>
      </c>
      <c r="D206" s="32">
        <v>2</v>
      </c>
      <c r="E206" s="33" t="s">
        <v>53</v>
      </c>
      <c r="F206" s="295">
        <v>200000</v>
      </c>
      <c r="G206" s="248" t="s">
        <v>25</v>
      </c>
      <c r="H206" s="1"/>
      <c r="I206" s="1"/>
      <c r="J206" s="1"/>
      <c r="K206" s="1"/>
      <c r="L206" s="1"/>
      <c r="M206" s="1"/>
      <c r="N206" s="1"/>
      <c r="O206" s="1"/>
    </row>
    <row r="207" spans="1:15" ht="26.25" customHeight="1" x14ac:dyDescent="0.25">
      <c r="A207" s="38"/>
      <c r="B207" s="19" t="s">
        <v>185</v>
      </c>
      <c r="C207" s="241" t="s">
        <v>190</v>
      </c>
      <c r="D207" s="32">
        <v>2</v>
      </c>
      <c r="E207" s="115" t="s">
        <v>61</v>
      </c>
      <c r="F207" s="295">
        <v>500000</v>
      </c>
      <c r="G207" s="248" t="s">
        <v>303</v>
      </c>
      <c r="H207" s="1"/>
      <c r="I207" s="1"/>
      <c r="J207" s="1"/>
      <c r="K207" s="1"/>
      <c r="L207" s="1"/>
      <c r="M207" s="1"/>
      <c r="N207" s="1"/>
      <c r="O207" s="1"/>
    </row>
    <row r="208" spans="1:15" ht="21.75" customHeight="1" x14ac:dyDescent="0.25">
      <c r="A208" s="17"/>
      <c r="B208" s="22"/>
      <c r="C208" s="278"/>
      <c r="D208" s="29"/>
      <c r="E208" s="18"/>
      <c r="F208" s="303"/>
      <c r="G208" s="9"/>
      <c r="H208" s="1"/>
      <c r="I208" s="1"/>
      <c r="J208" s="1"/>
      <c r="K208" s="1"/>
      <c r="L208" s="1"/>
      <c r="M208" s="1"/>
      <c r="N208" s="1"/>
      <c r="O208" s="1"/>
    </row>
    <row r="209" spans="1:16" ht="36" customHeight="1" x14ac:dyDescent="0.25">
      <c r="A209" s="17" t="s">
        <v>10</v>
      </c>
      <c r="B209" s="19" t="s">
        <v>191</v>
      </c>
      <c r="C209" s="285" t="s">
        <v>192</v>
      </c>
      <c r="D209" s="29" t="s">
        <v>38</v>
      </c>
      <c r="E209" s="18"/>
      <c r="F209" s="265">
        <f>SUM(F210:F212)</f>
        <v>750000</v>
      </c>
      <c r="G209" s="9"/>
      <c r="H209" s="1"/>
      <c r="I209" s="1"/>
      <c r="J209" s="1"/>
      <c r="K209" s="1"/>
      <c r="L209" s="1"/>
      <c r="M209" s="1"/>
      <c r="N209" s="1"/>
      <c r="O209" s="1"/>
    </row>
    <row r="210" spans="1:16" ht="26.25" customHeight="1" x14ac:dyDescent="0.25">
      <c r="A210" s="17"/>
      <c r="B210" s="19" t="s">
        <v>191</v>
      </c>
      <c r="C210" s="278" t="s">
        <v>193</v>
      </c>
      <c r="D210" s="29">
        <v>2</v>
      </c>
      <c r="E210" s="18" t="s">
        <v>24</v>
      </c>
      <c r="F210" s="295">
        <v>100000</v>
      </c>
      <c r="G210" s="300" t="s">
        <v>130</v>
      </c>
      <c r="H210" s="1"/>
      <c r="I210" s="1"/>
      <c r="J210" s="1"/>
      <c r="K210" s="1"/>
      <c r="L210" s="1"/>
      <c r="M210" s="1"/>
      <c r="N210" s="1"/>
      <c r="O210" s="1"/>
    </row>
    <row r="211" spans="1:16" ht="26.25" customHeight="1" x14ac:dyDescent="0.25">
      <c r="A211" s="17"/>
      <c r="B211" s="19" t="s">
        <v>191</v>
      </c>
      <c r="C211" s="278" t="s">
        <v>194</v>
      </c>
      <c r="D211" s="29">
        <v>2</v>
      </c>
      <c r="E211" s="18" t="s">
        <v>24</v>
      </c>
      <c r="F211" s="295">
        <v>50000</v>
      </c>
      <c r="G211" s="300" t="s">
        <v>130</v>
      </c>
      <c r="H211" s="1"/>
      <c r="I211" s="1"/>
      <c r="J211" s="1"/>
      <c r="K211" s="1"/>
      <c r="L211" s="1"/>
      <c r="M211" s="1"/>
      <c r="N211" s="1"/>
      <c r="O211" s="1"/>
    </row>
    <row r="212" spans="1:16" ht="29.25" customHeight="1" x14ac:dyDescent="0.25">
      <c r="A212" s="17"/>
      <c r="B212" s="19" t="s">
        <v>191</v>
      </c>
      <c r="C212" s="278" t="s">
        <v>195</v>
      </c>
      <c r="D212" s="29">
        <v>2</v>
      </c>
      <c r="E212" s="18" t="s">
        <v>24</v>
      </c>
      <c r="F212" s="316">
        <v>600000</v>
      </c>
      <c r="G212" s="300" t="s">
        <v>35</v>
      </c>
      <c r="H212" s="1"/>
      <c r="I212" s="1"/>
      <c r="J212" s="1"/>
      <c r="K212" s="1"/>
      <c r="L212" s="1"/>
      <c r="M212" s="1"/>
      <c r="N212" s="1"/>
      <c r="O212" s="1"/>
    </row>
    <row r="213" spans="1:16" ht="24" customHeight="1" x14ac:dyDescent="0.25">
      <c r="A213" s="17"/>
      <c r="B213" s="22"/>
      <c r="C213" s="278"/>
      <c r="D213" s="29"/>
      <c r="E213" s="18"/>
      <c r="F213" s="303"/>
      <c r="G213" s="9"/>
      <c r="H213" s="1"/>
      <c r="I213" s="1"/>
      <c r="J213" s="1"/>
      <c r="K213" s="1"/>
      <c r="L213" s="1"/>
      <c r="M213" s="1"/>
      <c r="N213" s="1"/>
      <c r="O213" s="1"/>
    </row>
    <row r="214" spans="1:16" ht="24.75" customHeight="1" x14ac:dyDescent="0.25">
      <c r="A214" s="17" t="s">
        <v>10</v>
      </c>
      <c r="B214" s="19" t="s">
        <v>196</v>
      </c>
      <c r="C214" s="285" t="s">
        <v>197</v>
      </c>
      <c r="D214" s="29"/>
      <c r="E214" s="30"/>
      <c r="F214" s="265">
        <f>SUM(F215:F219)</f>
        <v>74650000</v>
      </c>
      <c r="G214" s="9"/>
      <c r="H214" s="1"/>
      <c r="I214" s="1"/>
      <c r="J214" s="1"/>
      <c r="K214" s="1"/>
      <c r="L214" s="1"/>
      <c r="M214" s="1"/>
      <c r="N214" s="1"/>
      <c r="O214" s="1"/>
    </row>
    <row r="215" spans="1:16" ht="29.25" customHeight="1" x14ac:dyDescent="0.25">
      <c r="A215" s="48"/>
      <c r="B215" s="49" t="s">
        <v>196</v>
      </c>
      <c r="C215" s="241" t="s">
        <v>198</v>
      </c>
      <c r="D215" s="266">
        <v>1</v>
      </c>
      <c r="E215" s="115" t="s">
        <v>15</v>
      </c>
      <c r="F215" s="304">
        <v>71900000</v>
      </c>
      <c r="G215" s="248" t="s">
        <v>50</v>
      </c>
      <c r="H215" s="1"/>
      <c r="I215" s="1"/>
      <c r="J215" s="1"/>
      <c r="K215" s="1"/>
      <c r="L215" s="1"/>
      <c r="M215" s="1"/>
      <c r="N215" s="1"/>
      <c r="O215" s="1"/>
    </row>
    <row r="216" spans="1:16" s="95" customFormat="1" ht="26.25" customHeight="1" x14ac:dyDescent="0.25">
      <c r="B216" s="49" t="s">
        <v>196</v>
      </c>
      <c r="C216" s="241" t="s">
        <v>296</v>
      </c>
      <c r="D216" s="267">
        <v>2</v>
      </c>
      <c r="E216" s="18" t="s">
        <v>24</v>
      </c>
      <c r="F216" s="296">
        <v>100000</v>
      </c>
      <c r="G216" s="248" t="s">
        <v>130</v>
      </c>
      <c r="H216" s="1"/>
      <c r="I216" s="1"/>
      <c r="J216" s="1"/>
      <c r="K216" s="1"/>
      <c r="L216" s="1"/>
      <c r="M216" s="1"/>
      <c r="N216" s="1"/>
      <c r="O216" s="1"/>
      <c r="P216" s="246"/>
    </row>
    <row r="217" spans="1:16" s="95" customFormat="1" ht="26.25" customHeight="1" x14ac:dyDescent="0.25">
      <c r="B217" s="49" t="s">
        <v>196</v>
      </c>
      <c r="C217" s="241" t="s">
        <v>296</v>
      </c>
      <c r="D217" s="267">
        <v>2</v>
      </c>
      <c r="E217" s="18" t="s">
        <v>24</v>
      </c>
      <c r="F217" s="296">
        <v>150000</v>
      </c>
      <c r="G217" s="248" t="s">
        <v>35</v>
      </c>
      <c r="H217" s="1"/>
      <c r="I217" s="1"/>
      <c r="J217" s="1"/>
      <c r="K217" s="1"/>
      <c r="L217" s="1"/>
      <c r="M217" s="1"/>
      <c r="N217" s="1"/>
      <c r="O217" s="1"/>
      <c r="P217" s="246"/>
    </row>
    <row r="218" spans="1:16" ht="42" customHeight="1" x14ac:dyDescent="0.25">
      <c r="A218" s="35"/>
      <c r="B218" s="36" t="s">
        <v>196</v>
      </c>
      <c r="C218" s="241" t="s">
        <v>297</v>
      </c>
      <c r="D218" s="268">
        <v>2</v>
      </c>
      <c r="E218" s="18" t="s">
        <v>24</v>
      </c>
      <c r="F218" s="305">
        <v>1500000</v>
      </c>
      <c r="G218" s="248" t="s">
        <v>25</v>
      </c>
      <c r="H218" s="1"/>
      <c r="I218" s="1"/>
      <c r="J218" s="1"/>
      <c r="K218" s="1"/>
      <c r="L218" s="1"/>
      <c r="M218" s="1"/>
      <c r="N218" s="1"/>
      <c r="O218" s="1"/>
    </row>
    <row r="219" spans="1:16" ht="24" customHeight="1" x14ac:dyDescent="0.25">
      <c r="A219" s="17"/>
      <c r="B219" s="19" t="s">
        <v>196</v>
      </c>
      <c r="C219" s="241" t="s">
        <v>199</v>
      </c>
      <c r="D219" s="29">
        <v>2</v>
      </c>
      <c r="E219" s="18" t="s">
        <v>24</v>
      </c>
      <c r="F219" s="295">
        <v>1000000</v>
      </c>
      <c r="G219" s="248" t="s">
        <v>25</v>
      </c>
      <c r="H219" s="1"/>
      <c r="I219" s="1"/>
      <c r="J219" s="1"/>
      <c r="K219" s="1"/>
      <c r="L219" s="1"/>
      <c r="M219" s="1"/>
      <c r="N219" s="1"/>
      <c r="O219" s="1"/>
    </row>
    <row r="220" spans="1:16" ht="21.75" customHeight="1" x14ac:dyDescent="0.25">
      <c r="A220" s="17"/>
      <c r="B220" s="22"/>
      <c r="C220" s="280"/>
      <c r="D220" s="29"/>
      <c r="E220" s="18"/>
      <c r="F220" s="295"/>
      <c r="G220" s="300"/>
      <c r="H220" s="1"/>
      <c r="I220" s="1"/>
      <c r="J220" s="1"/>
      <c r="K220" s="1"/>
      <c r="L220" s="1"/>
      <c r="M220" s="1"/>
      <c r="N220" s="1"/>
      <c r="O220" s="1"/>
    </row>
    <row r="221" spans="1:16" ht="23.25" customHeight="1" x14ac:dyDescent="0.25">
      <c r="A221" s="17" t="s">
        <v>10</v>
      </c>
      <c r="B221" s="19" t="s">
        <v>200</v>
      </c>
      <c r="C221" s="285" t="s">
        <v>201</v>
      </c>
      <c r="D221" s="29" t="s">
        <v>38</v>
      </c>
      <c r="E221" s="18"/>
      <c r="F221" s="265">
        <f>SUM(F222:F225)</f>
        <v>7000000</v>
      </c>
      <c r="G221" s="9"/>
      <c r="H221" s="1"/>
      <c r="I221" s="1"/>
      <c r="J221" s="1"/>
      <c r="K221" s="1"/>
      <c r="L221" s="1"/>
      <c r="M221" s="1"/>
      <c r="N221" s="1"/>
      <c r="O221" s="1"/>
    </row>
    <row r="222" spans="1:16" ht="28.5" customHeight="1" x14ac:dyDescent="0.25">
      <c r="A222" s="38"/>
      <c r="B222" s="19" t="s">
        <v>200</v>
      </c>
      <c r="C222" s="241" t="s">
        <v>298</v>
      </c>
      <c r="D222" s="29">
        <v>1</v>
      </c>
      <c r="E222" s="18" t="s">
        <v>66</v>
      </c>
      <c r="F222" s="295">
        <v>200000</v>
      </c>
      <c r="G222" s="65" t="s">
        <v>94</v>
      </c>
      <c r="H222" s="1"/>
      <c r="I222" s="1"/>
      <c r="J222" s="1"/>
      <c r="K222" s="1"/>
      <c r="L222" s="1"/>
      <c r="M222" s="1"/>
      <c r="N222" s="1"/>
      <c r="O222" s="1"/>
    </row>
    <row r="223" spans="1:16" ht="28.5" customHeight="1" x14ac:dyDescent="0.25">
      <c r="A223" s="38"/>
      <c r="B223" s="19" t="s">
        <v>200</v>
      </c>
      <c r="C223" s="241" t="s">
        <v>299</v>
      </c>
      <c r="D223" s="29">
        <v>2</v>
      </c>
      <c r="E223" s="18" t="s">
        <v>24</v>
      </c>
      <c r="F223" s="295">
        <v>120000</v>
      </c>
      <c r="G223" s="65" t="s">
        <v>25</v>
      </c>
      <c r="H223" s="1"/>
      <c r="I223" s="1"/>
      <c r="J223" s="1"/>
      <c r="K223" s="1"/>
      <c r="L223" s="1"/>
      <c r="M223" s="1"/>
      <c r="N223" s="1"/>
      <c r="O223" s="1"/>
    </row>
    <row r="224" spans="1:16" ht="28.5" customHeight="1" x14ac:dyDescent="0.25">
      <c r="A224" s="38"/>
      <c r="B224" s="19" t="s">
        <v>200</v>
      </c>
      <c r="C224" s="241" t="s">
        <v>202</v>
      </c>
      <c r="D224" s="29">
        <v>1</v>
      </c>
      <c r="E224" s="18" t="s">
        <v>66</v>
      </c>
      <c r="F224" s="295">
        <v>6630000</v>
      </c>
      <c r="G224" s="65" t="s">
        <v>50</v>
      </c>
      <c r="H224" s="1"/>
      <c r="I224" s="1"/>
      <c r="J224" s="1"/>
      <c r="K224" s="1"/>
      <c r="L224" s="1"/>
      <c r="M224" s="1"/>
      <c r="N224" s="1"/>
      <c r="O224" s="1"/>
    </row>
    <row r="225" spans="1:15" ht="28.5" customHeight="1" x14ac:dyDescent="0.25">
      <c r="A225" s="38"/>
      <c r="B225" s="19" t="s">
        <v>200</v>
      </c>
      <c r="C225" s="241" t="s">
        <v>300</v>
      </c>
      <c r="D225" s="29">
        <v>1</v>
      </c>
      <c r="E225" s="18" t="s">
        <v>308</v>
      </c>
      <c r="F225" s="295">
        <v>50000</v>
      </c>
      <c r="G225" s="65" t="s">
        <v>40</v>
      </c>
      <c r="H225" s="1"/>
      <c r="I225" s="1"/>
      <c r="J225" s="1"/>
      <c r="K225" s="1"/>
      <c r="L225" s="1"/>
      <c r="M225" s="1"/>
      <c r="N225" s="1"/>
      <c r="O225" s="1"/>
    </row>
    <row r="226" spans="1:15" ht="29.25" customHeight="1" x14ac:dyDescent="0.25">
      <c r="A226" s="38"/>
      <c r="B226" s="22"/>
      <c r="C226" s="280"/>
      <c r="D226" s="29"/>
      <c r="E226" s="18"/>
      <c r="F226" s="295"/>
      <c r="G226" s="65"/>
      <c r="H226" s="1"/>
      <c r="I226" s="1"/>
      <c r="J226" s="1"/>
      <c r="K226" s="1"/>
      <c r="L226" s="1"/>
      <c r="M226" s="1"/>
      <c r="N226" s="1"/>
      <c r="O226" s="1"/>
    </row>
    <row r="227" spans="1:15" ht="22.5" customHeight="1" x14ac:dyDescent="0.25">
      <c r="A227" s="48" t="s">
        <v>10</v>
      </c>
      <c r="B227" s="49" t="s">
        <v>203</v>
      </c>
      <c r="C227" s="288" t="s">
        <v>204</v>
      </c>
      <c r="D227" s="29" t="s">
        <v>38</v>
      </c>
      <c r="E227" s="18"/>
      <c r="F227" s="265">
        <f>SUM(F228:F229)</f>
        <v>5300000</v>
      </c>
      <c r="G227" s="9"/>
      <c r="H227" s="1"/>
      <c r="I227" s="1"/>
      <c r="J227" s="1"/>
      <c r="K227" s="1"/>
      <c r="L227" s="1"/>
      <c r="M227" s="1"/>
      <c r="N227" s="1"/>
      <c r="O227" s="1"/>
    </row>
    <row r="228" spans="1:15" ht="29.25" customHeight="1" x14ac:dyDescent="0.25">
      <c r="A228" s="17"/>
      <c r="B228" s="49" t="s">
        <v>203</v>
      </c>
      <c r="C228" s="280" t="s">
        <v>205</v>
      </c>
      <c r="D228" s="29">
        <v>2</v>
      </c>
      <c r="E228" s="75" t="s">
        <v>24</v>
      </c>
      <c r="F228" s="301">
        <v>2500000</v>
      </c>
      <c r="G228" s="64" t="s">
        <v>54</v>
      </c>
      <c r="H228" s="1"/>
      <c r="I228" s="1"/>
      <c r="J228" s="1"/>
      <c r="K228" s="1"/>
      <c r="L228" s="1"/>
      <c r="M228" s="1"/>
      <c r="N228" s="1"/>
      <c r="O228" s="1"/>
    </row>
    <row r="229" spans="1:15" ht="24.75" customHeight="1" x14ac:dyDescent="0.25">
      <c r="A229" s="17"/>
      <c r="B229" s="49" t="s">
        <v>203</v>
      </c>
      <c r="C229" s="280" t="s">
        <v>206</v>
      </c>
      <c r="D229" s="29">
        <v>2</v>
      </c>
      <c r="E229" s="75" t="s">
        <v>66</v>
      </c>
      <c r="F229" s="301">
        <v>2800000</v>
      </c>
      <c r="G229" s="64" t="s">
        <v>54</v>
      </c>
      <c r="H229" s="1"/>
      <c r="I229" s="1"/>
      <c r="J229" s="1"/>
      <c r="K229" s="1"/>
      <c r="L229" s="1"/>
      <c r="M229" s="1"/>
      <c r="N229" s="1"/>
      <c r="O229" s="1"/>
    </row>
    <row r="230" spans="1:15" ht="19.5" customHeight="1" x14ac:dyDescent="0.25">
      <c r="A230" s="17"/>
      <c r="B230" s="42"/>
      <c r="C230" s="280"/>
      <c r="D230" s="29"/>
      <c r="E230" s="14"/>
      <c r="F230" s="208"/>
      <c r="G230" s="65"/>
      <c r="H230" s="1"/>
      <c r="I230" s="1"/>
      <c r="J230" s="1"/>
      <c r="K230" s="1"/>
      <c r="L230" s="1"/>
      <c r="M230" s="1"/>
      <c r="N230" s="1"/>
      <c r="O230" s="1"/>
    </row>
    <row r="231" spans="1:15" ht="25.5" customHeight="1" x14ac:dyDescent="0.25">
      <c r="A231" s="35" t="s">
        <v>10</v>
      </c>
      <c r="B231" s="36" t="s">
        <v>207</v>
      </c>
      <c r="C231" s="289" t="s">
        <v>208</v>
      </c>
      <c r="D231" s="269"/>
      <c r="E231" s="50"/>
      <c r="F231" s="270">
        <f>SUM(F232:F233)</f>
        <v>1200112</v>
      </c>
      <c r="G231" s="9"/>
      <c r="H231" s="1"/>
      <c r="I231" s="1"/>
      <c r="J231" s="1"/>
      <c r="K231" s="1"/>
      <c r="L231" s="1"/>
      <c r="M231" s="1"/>
      <c r="N231" s="1"/>
      <c r="O231" s="1"/>
    </row>
    <row r="232" spans="1:15" ht="33.75" customHeight="1" x14ac:dyDescent="0.25">
      <c r="A232" s="17"/>
      <c r="B232" s="36" t="s">
        <v>207</v>
      </c>
      <c r="C232" s="241" t="s">
        <v>209</v>
      </c>
      <c r="D232" s="271">
        <v>2</v>
      </c>
      <c r="E232" s="14" t="s">
        <v>66</v>
      </c>
      <c r="F232" s="301">
        <v>700000</v>
      </c>
      <c r="G232" s="64" t="s">
        <v>31</v>
      </c>
      <c r="H232" s="1"/>
      <c r="I232" s="1"/>
      <c r="J232" s="1"/>
      <c r="K232" s="1"/>
      <c r="L232" s="1"/>
      <c r="M232" s="1"/>
      <c r="N232" s="1"/>
      <c r="O232" s="1"/>
    </row>
    <row r="233" spans="1:15" ht="53.25" customHeight="1" x14ac:dyDescent="0.25">
      <c r="A233" s="17"/>
      <c r="B233" s="36" t="s">
        <v>207</v>
      </c>
      <c r="C233" s="241" t="s">
        <v>301</v>
      </c>
      <c r="D233" s="271">
        <v>1</v>
      </c>
      <c r="E233" s="14" t="s">
        <v>308</v>
      </c>
      <c r="F233" s="295">
        <v>500112</v>
      </c>
      <c r="G233" s="64" t="s">
        <v>40</v>
      </c>
    </row>
    <row r="234" spans="1:15" ht="24.75" customHeight="1" x14ac:dyDescent="0.25">
      <c r="A234" s="17"/>
      <c r="B234" s="22"/>
      <c r="C234" s="66"/>
      <c r="D234" s="271"/>
      <c r="E234" s="18"/>
      <c r="F234" s="301"/>
      <c r="G234" s="65"/>
      <c r="H234" s="1"/>
      <c r="I234" s="1"/>
      <c r="J234" s="1"/>
      <c r="K234" s="1"/>
      <c r="L234" s="1"/>
      <c r="M234" s="1"/>
      <c r="N234" s="1"/>
      <c r="O234" s="1"/>
    </row>
    <row r="235" spans="1:15" ht="27" customHeight="1" x14ac:dyDescent="0.25">
      <c r="A235" s="51"/>
      <c r="B235" s="251" t="s">
        <v>211</v>
      </c>
      <c r="C235" s="34" t="s">
        <v>212</v>
      </c>
      <c r="D235" s="271"/>
      <c r="E235" s="14"/>
      <c r="F235" s="209">
        <f>SUM(F236)</f>
        <v>1000000</v>
      </c>
      <c r="G235" s="9"/>
      <c r="H235" s="1"/>
      <c r="I235" s="1"/>
      <c r="J235" s="1"/>
      <c r="K235" s="1"/>
      <c r="L235" s="1"/>
      <c r="M235" s="1"/>
      <c r="N235" s="1"/>
      <c r="O235" s="1"/>
    </row>
    <row r="236" spans="1:15" ht="27.75" customHeight="1" x14ac:dyDescent="0.25">
      <c r="A236" s="17" t="s">
        <v>10</v>
      </c>
      <c r="B236" s="11" t="s">
        <v>213</v>
      </c>
      <c r="C236" s="285" t="s">
        <v>214</v>
      </c>
      <c r="D236" s="40"/>
      <c r="E236" s="14"/>
      <c r="F236" s="272">
        <f>SUM(F237:F239)</f>
        <v>1000000</v>
      </c>
      <c r="G236" s="9"/>
      <c r="H236" s="1"/>
      <c r="I236" s="1"/>
      <c r="J236" s="1"/>
      <c r="K236" s="1"/>
      <c r="L236" s="1"/>
      <c r="M236" s="1"/>
      <c r="N236" s="1"/>
      <c r="O236" s="1"/>
    </row>
    <row r="237" spans="1:15" ht="43.5" customHeight="1" x14ac:dyDescent="0.25">
      <c r="A237" s="52"/>
      <c r="B237" s="11" t="s">
        <v>213</v>
      </c>
      <c r="C237" s="241" t="s">
        <v>215</v>
      </c>
      <c r="D237" s="271">
        <v>2</v>
      </c>
      <c r="E237" s="18" t="s">
        <v>73</v>
      </c>
      <c r="F237" s="301">
        <v>100000</v>
      </c>
      <c r="G237" s="65" t="s">
        <v>25</v>
      </c>
      <c r="H237" s="1"/>
      <c r="I237" s="1"/>
      <c r="J237" s="1"/>
      <c r="K237" s="1"/>
      <c r="L237" s="1"/>
      <c r="M237" s="1"/>
      <c r="N237" s="1"/>
      <c r="O237" s="1"/>
    </row>
    <row r="238" spans="1:15" ht="27.75" customHeight="1" x14ac:dyDescent="0.25">
      <c r="A238" s="52"/>
      <c r="B238" s="11" t="s">
        <v>213</v>
      </c>
      <c r="C238" s="241" t="s">
        <v>216</v>
      </c>
      <c r="D238" s="271">
        <v>2</v>
      </c>
      <c r="E238" s="18" t="s">
        <v>73</v>
      </c>
      <c r="F238" s="301">
        <v>100000</v>
      </c>
      <c r="G238" s="65" t="s">
        <v>25</v>
      </c>
      <c r="H238" s="1"/>
      <c r="I238" s="1"/>
      <c r="J238" s="1"/>
      <c r="K238" s="1"/>
      <c r="L238" s="1"/>
      <c r="M238" s="1"/>
      <c r="N238" s="1"/>
      <c r="O238" s="1"/>
    </row>
    <row r="239" spans="1:15" ht="41.25" customHeight="1" x14ac:dyDescent="0.25">
      <c r="A239" s="52"/>
      <c r="B239" s="11" t="s">
        <v>213</v>
      </c>
      <c r="C239" s="244" t="s">
        <v>217</v>
      </c>
      <c r="D239" s="271">
        <v>1</v>
      </c>
      <c r="E239" s="14" t="s">
        <v>66</v>
      </c>
      <c r="F239" s="301">
        <v>800000</v>
      </c>
      <c r="G239" s="65" t="s">
        <v>114</v>
      </c>
      <c r="H239" s="1"/>
      <c r="I239" s="1"/>
      <c r="J239" s="1"/>
      <c r="K239" s="1"/>
      <c r="L239" s="1"/>
      <c r="M239" s="1"/>
      <c r="N239" s="1"/>
      <c r="O239" s="1"/>
    </row>
    <row r="240" spans="1:15" ht="25.5" customHeight="1" x14ac:dyDescent="0.25">
      <c r="A240" s="17"/>
      <c r="B240" s="42"/>
      <c r="C240" s="280"/>
      <c r="D240" s="29"/>
      <c r="E240" s="18"/>
      <c r="F240" s="301"/>
      <c r="G240" s="300"/>
      <c r="H240" s="1"/>
      <c r="I240" s="1"/>
      <c r="J240" s="1"/>
      <c r="K240" s="1"/>
      <c r="L240" s="1"/>
      <c r="M240" s="1"/>
      <c r="N240" s="1"/>
      <c r="O240" s="1"/>
    </row>
    <row r="241" spans="1:15" ht="24" customHeight="1" x14ac:dyDescent="0.25">
      <c r="A241" s="17"/>
      <c r="B241" s="250"/>
      <c r="C241" s="66"/>
      <c r="D241" s="271"/>
      <c r="E241" s="18"/>
      <c r="F241" s="210">
        <f>SUM(F242)</f>
        <v>31200000</v>
      </c>
      <c r="G241" s="65"/>
      <c r="H241" s="1"/>
      <c r="I241" s="1"/>
      <c r="J241" s="1"/>
      <c r="K241" s="1"/>
      <c r="L241" s="1"/>
      <c r="M241" s="1"/>
      <c r="N241" s="1"/>
      <c r="O241" s="1"/>
    </row>
    <row r="242" spans="1:15" ht="24.75" customHeight="1" x14ac:dyDescent="0.25">
      <c r="A242" s="17"/>
      <c r="B242" s="11" t="s">
        <v>218</v>
      </c>
      <c r="C242" s="285" t="s">
        <v>219</v>
      </c>
      <c r="D242" s="271"/>
      <c r="E242" s="18"/>
      <c r="F242" s="272">
        <f>SUM(F243:F246)</f>
        <v>31200000</v>
      </c>
      <c r="G242" s="65"/>
      <c r="H242" s="1"/>
      <c r="I242" s="1"/>
      <c r="J242" s="1"/>
      <c r="K242" s="1"/>
      <c r="L242" s="1"/>
      <c r="M242" s="1"/>
      <c r="N242" s="1"/>
      <c r="O242" s="1"/>
    </row>
    <row r="243" spans="1:15" ht="31.5" customHeight="1" x14ac:dyDescent="0.25">
      <c r="A243" s="17"/>
      <c r="B243" s="11" t="s">
        <v>218</v>
      </c>
      <c r="C243" s="241" t="s">
        <v>220</v>
      </c>
      <c r="D243" s="273" t="s">
        <v>14</v>
      </c>
      <c r="E243" s="18" t="s">
        <v>53</v>
      </c>
      <c r="F243" s="301">
        <v>23200000</v>
      </c>
      <c r="G243" s="64" t="s">
        <v>16</v>
      </c>
    </row>
    <row r="244" spans="1:15" ht="39" customHeight="1" x14ac:dyDescent="0.25">
      <c r="A244" s="17"/>
      <c r="B244" s="11" t="s">
        <v>218</v>
      </c>
      <c r="C244" s="241" t="s">
        <v>309</v>
      </c>
      <c r="D244" s="273" t="s">
        <v>14</v>
      </c>
      <c r="E244" s="18" t="s">
        <v>53</v>
      </c>
      <c r="F244" s="301">
        <v>2000000</v>
      </c>
      <c r="G244" s="64" t="s">
        <v>302</v>
      </c>
    </row>
    <row r="245" spans="1:15" ht="39" customHeight="1" x14ac:dyDescent="0.25">
      <c r="A245" s="17"/>
      <c r="B245" s="11" t="s">
        <v>218</v>
      </c>
      <c r="C245" s="241" t="s">
        <v>310</v>
      </c>
      <c r="D245" s="273">
        <v>2</v>
      </c>
      <c r="E245" s="18" t="s">
        <v>88</v>
      </c>
      <c r="F245" s="301">
        <v>2000000</v>
      </c>
      <c r="G245" s="64" t="s">
        <v>74</v>
      </c>
      <c r="H245" s="1"/>
      <c r="I245" s="1"/>
      <c r="J245" s="1"/>
      <c r="K245" s="1"/>
      <c r="L245" s="1"/>
      <c r="M245" s="1"/>
      <c r="N245" s="1"/>
      <c r="O245" s="1"/>
    </row>
    <row r="246" spans="1:15" ht="32.25" customHeight="1" x14ac:dyDescent="0.25">
      <c r="A246" s="17"/>
      <c r="B246" s="11" t="s">
        <v>218</v>
      </c>
      <c r="C246" s="241" t="s">
        <v>221</v>
      </c>
      <c r="D246" s="273">
        <v>2</v>
      </c>
      <c r="E246" s="18" t="s">
        <v>222</v>
      </c>
      <c r="F246" s="301">
        <v>4000000</v>
      </c>
      <c r="G246" s="64" t="s">
        <v>74</v>
      </c>
      <c r="H246" s="1"/>
      <c r="I246" s="1"/>
      <c r="J246" s="1"/>
      <c r="K246" s="1"/>
      <c r="L246" s="1"/>
      <c r="M246" s="1"/>
      <c r="N246" s="1"/>
      <c r="O246" s="1"/>
    </row>
    <row r="247" spans="1:15" ht="25.5" customHeight="1" x14ac:dyDescent="0.25">
      <c r="A247" s="17"/>
      <c r="B247" s="53"/>
      <c r="C247" s="54"/>
      <c r="D247" s="271"/>
      <c r="E247" s="18"/>
      <c r="F247" s="301"/>
      <c r="G247" s="65"/>
      <c r="H247" s="1"/>
      <c r="I247" s="1"/>
      <c r="J247" s="1"/>
      <c r="K247" s="1"/>
      <c r="L247" s="1"/>
      <c r="M247" s="1"/>
      <c r="N247" s="1"/>
      <c r="O247" s="1"/>
    </row>
    <row r="248" spans="1:15" ht="27.75" customHeight="1" x14ac:dyDescent="0.25">
      <c r="A248" s="87" t="s">
        <v>223</v>
      </c>
      <c r="B248" s="22"/>
      <c r="C248" s="284" t="s">
        <v>224</v>
      </c>
      <c r="D248" s="55"/>
      <c r="E248" s="30"/>
      <c r="F248" s="317">
        <f>SUM(F8)+F13+F28+F40+F65+F78+F127+F135+F154+F182+F197+F201+F235+F241</f>
        <v>1159854882</v>
      </c>
      <c r="G248" s="9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56"/>
      <c r="B249" s="47"/>
      <c r="C249" s="57"/>
      <c r="D249" s="58"/>
      <c r="E249" s="59"/>
      <c r="F249" s="211"/>
      <c r="G249" s="306"/>
    </row>
    <row r="250" spans="1:15" ht="24" hidden="1" customHeight="1" x14ac:dyDescent="0.25">
      <c r="A250" s="56"/>
      <c r="B250" s="47"/>
      <c r="C250" s="312" t="s">
        <v>311</v>
      </c>
      <c r="D250" s="313"/>
      <c r="E250" s="62"/>
      <c r="F250" s="318">
        <v>1260454882</v>
      </c>
      <c r="G250" s="306"/>
    </row>
    <row r="251" spans="1:15" ht="18.75" hidden="1" customHeight="1" x14ac:dyDescent="0.25">
      <c r="A251" s="56"/>
      <c r="B251" s="47"/>
      <c r="C251" s="311"/>
      <c r="D251" s="61"/>
      <c r="E251" s="59"/>
    </row>
    <row r="252" spans="1:15" ht="28.5" hidden="1" customHeight="1" x14ac:dyDescent="0.25">
      <c r="A252" s="56"/>
      <c r="B252" s="47"/>
      <c r="C252" s="314" t="s">
        <v>313</v>
      </c>
      <c r="D252" s="315"/>
      <c r="E252" s="59"/>
      <c r="F252" s="319">
        <f>SUM(F248)-F250</f>
        <v>-100600000</v>
      </c>
    </row>
    <row r="255" spans="1:15" x14ac:dyDescent="0.25">
      <c r="G255" s="306"/>
    </row>
    <row r="257" spans="7:7" x14ac:dyDescent="0.25">
      <c r="G257" s="306"/>
    </row>
  </sheetData>
  <sheetProtection algorithmName="SHA-512" hashValue="tLGCsiFtCQlNcdfAEdi8XBBHu/E7NciDDwJBV3NWqq3sD/jXJIrxkb2JwvNPNE6wST6ob2QcxhX0Zvb2zIfIPA==" saltValue="vNn1r45PBxtzrjNJ5D2hkQ==" spinCount="100000" sheet="1" objects="1" scenarios="1"/>
  <autoFilter ref="A4:G248" xr:uid="{F5D37478-C51D-47C9-9A5E-079AB7F07129}"/>
  <mergeCells count="3">
    <mergeCell ref="A1:F1"/>
    <mergeCell ref="A3:F3"/>
    <mergeCell ref="A2:F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Jimenez</dc:creator>
  <cp:lastModifiedBy>Jaqueline Cubillo</cp:lastModifiedBy>
  <dcterms:created xsi:type="dcterms:W3CDTF">2022-02-10T19:36:39Z</dcterms:created>
  <dcterms:modified xsi:type="dcterms:W3CDTF">2023-01-10T17:34:15Z</dcterms:modified>
</cp:coreProperties>
</file>